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120" firstSheet="0" activeTab="1"/>
  </bookViews>
  <sheets>
    <sheet name="汇总" sheetId="1" r:id="rId1"/>
    <sheet name="书店对比" sheetId="2" r:id="rId2"/>
    <sheet name="一二" sheetId="3" r:id="rId3"/>
    <sheet name="三四" sheetId="4" r:id="rId4"/>
    <sheet name="五六" sheetId="5" r:id="rId5"/>
    <sheet name="七八" sheetId="6" r:id="rId6"/>
    <sheet name="九(已订)" sheetId="7" r:id="rId7"/>
  </sheets>
  <definedNames>
    <definedName name="AUTO_ACTIVATE" hidden="1">'Macro1'!$A$2</definedName>
    <definedName name="AUTO_ACTIVATE" localSheetId="0" hidden="1">'Macro1'!$A$2</definedName>
    <definedName name="AUTO_ACTIVATE" localSheetId="5" hidden="1">'Macro1'!$A$2</definedName>
    <definedName name="AUTO_ACTIVATE" localSheetId="3" hidden="1">'Macro1'!$A$2</definedName>
    <definedName name="AUTO_ACTIVATE" localSheetId="4" hidden="1">'Macro1'!$A$2</definedName>
    <definedName name="AUTO_ACTIVATE" localSheetId="2" hidden="1">'Macro1'!$A$2</definedName>
  </definedNames>
  <calcPr fullCalcOnLoad="1"/>
</workbook>
</file>

<file path=xl/sharedStrings.xml><?xml version="1.0" encoding="utf-8"?>
<sst xmlns="http://schemas.openxmlformats.org/spreadsheetml/2006/main" count="312" uniqueCount="163">
  <si>
    <t>语文</t>
  </si>
  <si>
    <t>语文作业本</t>
  </si>
  <si>
    <t>数学</t>
  </si>
  <si>
    <t>数学作业本</t>
  </si>
  <si>
    <t>音乐</t>
  </si>
  <si>
    <t>美术</t>
  </si>
  <si>
    <t>科学</t>
  </si>
  <si>
    <t>科学作业本</t>
  </si>
  <si>
    <t>信息技术</t>
  </si>
  <si>
    <t>英语作业本</t>
  </si>
  <si>
    <t>词语手册</t>
  </si>
  <si>
    <t>口算训练</t>
  </si>
  <si>
    <t>学科形成性评估</t>
  </si>
  <si>
    <t>生字抄写本</t>
  </si>
  <si>
    <t>英语抄写本</t>
  </si>
  <si>
    <t>思想品德</t>
  </si>
  <si>
    <t>思想品德作业本</t>
  </si>
  <si>
    <t>科学实验活动册</t>
  </si>
  <si>
    <t>历史与社会</t>
  </si>
  <si>
    <t>历史与社会作业本</t>
  </si>
  <si>
    <t>历史与社会图册</t>
  </si>
  <si>
    <t>数学学具</t>
  </si>
  <si>
    <t>科学学具</t>
  </si>
  <si>
    <t>英语能力训练</t>
  </si>
  <si>
    <t>品德与生活</t>
  </si>
  <si>
    <t>语文学具卡片</t>
  </si>
  <si>
    <t>品德与社会</t>
  </si>
  <si>
    <t>数学思维训练</t>
  </si>
  <si>
    <t>四年级</t>
  </si>
  <si>
    <t>劳动与技术</t>
  </si>
  <si>
    <t>语文同步阅读</t>
  </si>
  <si>
    <t>书    名</t>
  </si>
  <si>
    <t>书     名</t>
  </si>
  <si>
    <t>书   名</t>
  </si>
  <si>
    <t>学习方法丛书 语文</t>
  </si>
  <si>
    <t>学习方法丛书 数学</t>
  </si>
  <si>
    <t>学习方法丛书 英语</t>
  </si>
  <si>
    <t>学习方法丛书 科学</t>
  </si>
  <si>
    <t>音乐</t>
  </si>
  <si>
    <t>美术学具</t>
  </si>
  <si>
    <t>学科形成性评估</t>
  </si>
  <si>
    <t>一年级</t>
  </si>
  <si>
    <t>二年级</t>
  </si>
  <si>
    <t>三年级</t>
  </si>
  <si>
    <t>劳技配套材料</t>
  </si>
  <si>
    <t>小学毕业总复习</t>
  </si>
  <si>
    <t>七年级</t>
  </si>
  <si>
    <t>八年级</t>
  </si>
  <si>
    <t>生字抄写本</t>
  </si>
  <si>
    <t>信息技术</t>
  </si>
  <si>
    <t>劳动技术</t>
  </si>
  <si>
    <t>已发</t>
  </si>
  <si>
    <t>已订</t>
  </si>
  <si>
    <t>结算在秋季</t>
  </si>
  <si>
    <t>结算在春季</t>
  </si>
  <si>
    <t>暑假学习乐园</t>
  </si>
  <si>
    <t>爱我慈溪（小学地方教材）</t>
  </si>
  <si>
    <t>爱我慈溪（初中地方教材）</t>
  </si>
  <si>
    <t>一年级</t>
  </si>
  <si>
    <t>二年级</t>
  </si>
  <si>
    <t>三年级</t>
  </si>
  <si>
    <t>四年级</t>
  </si>
  <si>
    <t>五年级</t>
  </si>
  <si>
    <t>六年级</t>
  </si>
  <si>
    <t>小学合计</t>
  </si>
  <si>
    <t>小学平均</t>
  </si>
  <si>
    <t>七年级</t>
  </si>
  <si>
    <t>八年级</t>
  </si>
  <si>
    <t>九年级</t>
  </si>
  <si>
    <t>合计</t>
  </si>
  <si>
    <t>初中平均</t>
  </si>
  <si>
    <t>12春人数</t>
  </si>
  <si>
    <t>附件:2013年春季义务教育段免费教材具体品种</t>
  </si>
  <si>
    <t>附件:2013年春季义务教育段免费教材具体品种</t>
  </si>
  <si>
    <t>书           名</t>
  </si>
  <si>
    <t>九上</t>
  </si>
  <si>
    <t>九下</t>
  </si>
  <si>
    <t>语文（9上/9下）</t>
  </si>
  <si>
    <t>数学（9上/9下）</t>
  </si>
  <si>
    <t>英语（新目标，附磁带）（9全）</t>
  </si>
  <si>
    <t>科学（9上/9下）</t>
  </si>
  <si>
    <t>思想品德（9全）</t>
  </si>
  <si>
    <t>历史与社会（9全）</t>
  </si>
  <si>
    <t>音乐（简谱）（17/18）</t>
  </si>
  <si>
    <t>美术（9上/9下）</t>
  </si>
  <si>
    <t xml:space="preserve">信息技术（9全）(甬编)     </t>
  </si>
  <si>
    <t>劳动技术（9全电工与电子）（甬编）</t>
  </si>
  <si>
    <t>宁波地方教材《我与宁波》（9全）</t>
  </si>
  <si>
    <t>语文作业本（配人教版）（9上/9下）</t>
  </si>
  <si>
    <t>数学作业本（配人教版）（9上/9下）</t>
  </si>
  <si>
    <t>英语作业本（配人教版）（9全）</t>
  </si>
  <si>
    <t>科学作业本（配华师大版）（9上/9下）</t>
  </si>
  <si>
    <t>语文方法指导丛书（9上/9下）</t>
  </si>
  <si>
    <t>数学方法指导丛书（9上/9下）</t>
  </si>
  <si>
    <t>英语方法指导丛书（9上/9下）</t>
  </si>
  <si>
    <t>科学方法指导丛书（9上/9下）</t>
  </si>
  <si>
    <t>思品方法指导丛书（9全）</t>
  </si>
  <si>
    <t>社会方法指导丛书（9全）</t>
  </si>
  <si>
    <t>初中复习导引</t>
  </si>
  <si>
    <t>学科形成性评估（9上/9下）</t>
  </si>
  <si>
    <t>初中学业水平考试说明（宁波）</t>
  </si>
  <si>
    <t>科学实验活动册（配华师大版）（9上/9下）</t>
  </si>
  <si>
    <t>历史与社会图册（配人教）（9全）</t>
  </si>
  <si>
    <t>劳动技术配套材料（9上/9下）</t>
  </si>
  <si>
    <t>2012年秋季义务教育免费教材具体品种</t>
  </si>
  <si>
    <t>合计</t>
  </si>
  <si>
    <t>13春</t>
  </si>
  <si>
    <t>12秋</t>
  </si>
  <si>
    <t>12春</t>
  </si>
  <si>
    <t>12秋人数</t>
  </si>
  <si>
    <t>13春人数</t>
  </si>
  <si>
    <t>总金额</t>
  </si>
  <si>
    <t>小学总金额</t>
  </si>
  <si>
    <t>初中总金额</t>
  </si>
  <si>
    <t>12秋金额</t>
  </si>
  <si>
    <t>12春金额</t>
  </si>
  <si>
    <t>13春金额</t>
  </si>
  <si>
    <t>其中循环教材增加</t>
  </si>
  <si>
    <t>版别</t>
  </si>
  <si>
    <t>浙教</t>
  </si>
  <si>
    <t>人教</t>
  </si>
  <si>
    <t>浙美</t>
  </si>
  <si>
    <t>宁波</t>
  </si>
  <si>
    <t>甬</t>
  </si>
  <si>
    <t>语文(附光盘或磁带)</t>
  </si>
  <si>
    <t>人音</t>
  </si>
  <si>
    <t>浙摄</t>
  </si>
  <si>
    <t>浙教</t>
  </si>
  <si>
    <t>人教</t>
  </si>
  <si>
    <t>人音</t>
  </si>
  <si>
    <t>浙美</t>
  </si>
  <si>
    <t>宁波</t>
  </si>
  <si>
    <t>浙摄</t>
  </si>
  <si>
    <t>甬</t>
  </si>
  <si>
    <t>合  计</t>
  </si>
  <si>
    <t>英语（附光盘或磁带）</t>
  </si>
  <si>
    <t>教科</t>
  </si>
  <si>
    <t>浙美</t>
  </si>
  <si>
    <t>浙人</t>
  </si>
  <si>
    <t>合    计</t>
  </si>
  <si>
    <t>版别</t>
  </si>
  <si>
    <t>书   名</t>
  </si>
  <si>
    <t>五年级</t>
  </si>
  <si>
    <t>六年级</t>
  </si>
  <si>
    <t>英语抄写本</t>
  </si>
  <si>
    <t>浙人</t>
  </si>
  <si>
    <t>版别</t>
  </si>
  <si>
    <t>人教</t>
  </si>
  <si>
    <t>浙教</t>
  </si>
  <si>
    <t>华师大</t>
  </si>
  <si>
    <t>人音</t>
  </si>
  <si>
    <t>湘美</t>
  </si>
  <si>
    <t>地图</t>
  </si>
  <si>
    <t>宁波</t>
  </si>
  <si>
    <t>甬</t>
  </si>
  <si>
    <t>合   计</t>
  </si>
  <si>
    <t>英语（附光盘或磁带）</t>
  </si>
  <si>
    <t>新课标助学课课练（套）</t>
  </si>
  <si>
    <t>暑假作业(套)</t>
  </si>
  <si>
    <t>学具加72万</t>
  </si>
  <si>
    <t>增加单价</t>
  </si>
  <si>
    <t>增加金额</t>
  </si>
  <si>
    <t>加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</si>
</sst>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 "/>
    <numFmt numFmtId="183" formatCode="0_);[Red]\(0\)"/>
  </numFmts>
  <fonts count="34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5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4"/>
      <name val="华文仿宋"/>
      <family val="0"/>
    </font>
    <font>
      <b/>
      <sz val="14"/>
      <name val="华文仿宋"/>
      <family val="0"/>
    </font>
    <font>
      <i/>
      <sz val="14"/>
      <name val="华文仿宋"/>
      <family val="0"/>
    </font>
    <font>
      <sz val="14"/>
      <name val="仿宋_GB2312"/>
      <family val="3"/>
    </font>
    <font>
      <sz val="12"/>
      <name val="华文仿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181" fontId="27" fillId="24" borderId="10" xfId="0" applyNumberFormat="1" applyFont="1" applyFill="1" applyBorder="1" applyAlignment="1">
      <alignment vertical="center"/>
    </xf>
    <xf numFmtId="180" fontId="27" fillId="24" borderId="10" xfId="0" applyNumberFormat="1" applyFon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49" fontId="28" fillId="0" borderId="11" xfId="0" applyNumberFormat="1" applyFont="1" applyBorder="1" applyAlignment="1">
      <alignment horizontal="center" vertical="center" shrinkToFit="1"/>
    </xf>
    <xf numFmtId="180" fontId="2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vertical="center" shrinkToFit="1"/>
    </xf>
    <xf numFmtId="180" fontId="8" fillId="0" borderId="12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 shrinkToFit="1"/>
    </xf>
    <xf numFmtId="180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180" fontId="8" fillId="0" borderId="11" xfId="0" applyNumberFormat="1" applyFont="1" applyFill="1" applyBorder="1" applyAlignment="1">
      <alignment vertical="center"/>
    </xf>
    <xf numFmtId="49" fontId="8" fillId="0" borderId="12" xfId="0" applyNumberFormat="1" applyFont="1" applyBorder="1" applyAlignment="1">
      <alignment horizontal="left" vertical="center" shrinkToFit="1"/>
    </xf>
    <xf numFmtId="180" fontId="10" fillId="0" borderId="12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shrinkToFit="1"/>
    </xf>
    <xf numFmtId="49" fontId="8" fillId="0" borderId="10" xfId="0" applyNumberFormat="1" applyFont="1" applyFill="1" applyBorder="1" applyAlignment="1">
      <alignment horizontal="left" vertical="center" shrinkToFit="1"/>
    </xf>
    <xf numFmtId="49" fontId="8" fillId="22" borderId="10" xfId="0" applyNumberFormat="1" applyFont="1" applyFill="1" applyBorder="1" applyAlignment="1">
      <alignment vertical="center" shrinkToFit="1"/>
    </xf>
    <xf numFmtId="180" fontId="8" fillId="22" borderId="10" xfId="0" applyNumberFormat="1" applyFont="1" applyFill="1" applyBorder="1" applyAlignment="1">
      <alignment vertical="center"/>
    </xf>
    <xf numFmtId="180" fontId="8" fillId="22" borderId="10" xfId="0" applyNumberFormat="1" applyFont="1" applyFill="1" applyBorder="1" applyAlignment="1">
      <alignment horizontal="right" vertical="center"/>
    </xf>
    <xf numFmtId="49" fontId="8" fillId="22" borderId="10" xfId="0" applyNumberFormat="1" applyFont="1" applyFill="1" applyBorder="1" applyAlignment="1">
      <alignment horizontal="left" vertical="center" shrinkToFit="1"/>
    </xf>
    <xf numFmtId="180" fontId="10" fillId="22" borderId="10" xfId="0" applyNumberFormat="1" applyFont="1" applyFill="1" applyBorder="1" applyAlignment="1">
      <alignment vertical="center"/>
    </xf>
    <xf numFmtId="180" fontId="10" fillId="22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182" fontId="27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80" fontId="29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0" fontId="29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80" fontId="3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29" fillId="0" borderId="0" xfId="0" applyFont="1" applyAlignment="1">
      <alignment/>
    </xf>
    <xf numFmtId="180" fontId="8" fillId="0" borderId="0" xfId="0" applyNumberFormat="1" applyFont="1" applyAlignment="1">
      <alignment vertical="center"/>
    </xf>
    <xf numFmtId="0" fontId="27" fillId="24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3"/>
  <sheetViews>
    <sheetView zoomScalePageLayoutView="0" workbookViewId="0" topLeftCell="A1">
      <selection activeCell="A1" sqref="A1:M18"/>
    </sheetView>
  </sheetViews>
  <sheetFormatPr defaultColWidth="9.00390625" defaultRowHeight="14.25"/>
  <cols>
    <col min="1" max="1" width="13.75390625" style="7" customWidth="1"/>
    <col min="2" max="7" width="10.625" style="7" customWidth="1"/>
    <col min="8" max="10" width="10.625" style="9" customWidth="1"/>
    <col min="11" max="11" width="10.625" style="7" customWidth="1"/>
    <col min="12" max="12" width="10.625" style="9" customWidth="1"/>
    <col min="13" max="13" width="7.50390625" style="38" customWidth="1"/>
    <col min="14" max="16384" width="9.00390625" style="7" customWidth="1"/>
  </cols>
  <sheetData>
    <row r="1" spans="1:12" ht="25.5">
      <c r="A1" s="8"/>
      <c r="B1" s="8" t="s">
        <v>107</v>
      </c>
      <c r="C1" s="8" t="s">
        <v>108</v>
      </c>
      <c r="D1" s="8" t="s">
        <v>106</v>
      </c>
      <c r="E1" s="8" t="s">
        <v>109</v>
      </c>
      <c r="F1" s="8" t="s">
        <v>71</v>
      </c>
      <c r="G1" s="8" t="s">
        <v>110</v>
      </c>
      <c r="H1" s="8" t="s">
        <v>114</v>
      </c>
      <c r="I1" s="8" t="s">
        <v>115</v>
      </c>
      <c r="J1" s="8" t="s">
        <v>116</v>
      </c>
      <c r="K1" s="41" t="s">
        <v>117</v>
      </c>
      <c r="L1" s="8"/>
    </row>
    <row r="2" spans="1:13" ht="25.5">
      <c r="A2" s="10" t="s">
        <v>58</v>
      </c>
      <c r="B2" s="10">
        <v>91.6</v>
      </c>
      <c r="C2" s="10">
        <v>97.57</v>
      </c>
      <c r="D2" s="10">
        <f>'一二'!C20</f>
        <v>94.65</v>
      </c>
      <c r="E2" s="10">
        <v>17330</v>
      </c>
      <c r="F2" s="10">
        <v>16800</v>
      </c>
      <c r="G2" s="10">
        <f>E2</f>
        <v>17330</v>
      </c>
      <c r="H2" s="39">
        <f aca="true" t="shared" si="0" ref="H2:J7">B2*E2</f>
        <v>1587428</v>
      </c>
      <c r="I2" s="39">
        <f t="shared" si="0"/>
        <v>1639176</v>
      </c>
      <c r="J2" s="39">
        <f t="shared" si="0"/>
        <v>1640284.5</v>
      </c>
      <c r="K2" s="10">
        <v>11.75</v>
      </c>
      <c r="L2" s="10">
        <f>G2*K2</f>
        <v>203627.5</v>
      </c>
      <c r="M2" s="38">
        <f>D2-C2</f>
        <v>-2.9199999999999875</v>
      </c>
    </row>
    <row r="3" spans="1:13" ht="25.5">
      <c r="A3" s="10" t="s">
        <v>59</v>
      </c>
      <c r="B3" s="10">
        <v>100.73</v>
      </c>
      <c r="C3" s="10">
        <v>96.03</v>
      </c>
      <c r="D3" s="10">
        <f>'一二'!D20</f>
        <v>106.52999999999999</v>
      </c>
      <c r="E3" s="10">
        <v>16400</v>
      </c>
      <c r="F3" s="10">
        <v>14900</v>
      </c>
      <c r="G3" s="10">
        <f aca="true" t="shared" si="1" ref="G3:G15">E3</f>
        <v>16400</v>
      </c>
      <c r="H3" s="39">
        <f t="shared" si="0"/>
        <v>1651972</v>
      </c>
      <c r="I3" s="39">
        <f t="shared" si="0"/>
        <v>1430847</v>
      </c>
      <c r="J3" s="39">
        <f t="shared" si="0"/>
        <v>1747091.9999999998</v>
      </c>
      <c r="K3" s="10">
        <v>10.2</v>
      </c>
      <c r="L3" s="10">
        <f aca="true" t="shared" si="2" ref="L3:L14">G3*K3</f>
        <v>167280</v>
      </c>
      <c r="M3" s="38">
        <f aca="true" t="shared" si="3" ref="M3:M16">D3-C3</f>
        <v>10.499999999999986</v>
      </c>
    </row>
    <row r="4" spans="1:13" ht="25.5">
      <c r="A4" s="10" t="s">
        <v>60</v>
      </c>
      <c r="B4" s="10">
        <v>177.3</v>
      </c>
      <c r="C4" s="10">
        <v>162.46</v>
      </c>
      <c r="D4" s="10">
        <f>'三四'!C32</f>
        <v>178.70000000000002</v>
      </c>
      <c r="E4" s="10">
        <v>16650</v>
      </c>
      <c r="F4" s="10">
        <v>15800</v>
      </c>
      <c r="G4" s="10">
        <f t="shared" si="1"/>
        <v>16650</v>
      </c>
      <c r="H4" s="39">
        <f t="shared" si="0"/>
        <v>2952045</v>
      </c>
      <c r="I4" s="39">
        <f t="shared" si="0"/>
        <v>2566868</v>
      </c>
      <c r="J4" s="39">
        <f t="shared" si="0"/>
        <v>2975355.0000000005</v>
      </c>
      <c r="K4" s="10">
        <v>16.64</v>
      </c>
      <c r="L4" s="10">
        <f t="shared" si="2"/>
        <v>277056</v>
      </c>
      <c r="M4" s="38">
        <f t="shared" si="3"/>
        <v>16.24000000000001</v>
      </c>
    </row>
    <row r="5" spans="1:13" ht="25.5">
      <c r="A5" s="10" t="s">
        <v>61</v>
      </c>
      <c r="B5" s="10">
        <v>170.41</v>
      </c>
      <c r="C5" s="10">
        <v>175.7</v>
      </c>
      <c r="D5" s="10">
        <f>'三四'!D32</f>
        <v>191.89000000000004</v>
      </c>
      <c r="E5" s="10">
        <v>14900</v>
      </c>
      <c r="F5" s="10">
        <v>14300</v>
      </c>
      <c r="G5" s="10">
        <f t="shared" si="1"/>
        <v>14900</v>
      </c>
      <c r="H5" s="39">
        <f t="shared" si="0"/>
        <v>2539109</v>
      </c>
      <c r="I5" s="39">
        <f t="shared" si="0"/>
        <v>2512510</v>
      </c>
      <c r="J5" s="39">
        <f t="shared" si="0"/>
        <v>2859161.0000000005</v>
      </c>
      <c r="K5" s="10">
        <v>15.89</v>
      </c>
      <c r="L5" s="10">
        <f t="shared" si="2"/>
        <v>236761</v>
      </c>
      <c r="M5" s="38">
        <f t="shared" si="3"/>
        <v>16.190000000000055</v>
      </c>
    </row>
    <row r="6" spans="1:13" ht="25.5">
      <c r="A6" s="10" t="s">
        <v>62</v>
      </c>
      <c r="B6" s="10">
        <v>186.53</v>
      </c>
      <c r="C6" s="10">
        <v>173.88</v>
      </c>
      <c r="D6" s="10">
        <f>'五六'!C32</f>
        <v>192.01000000000002</v>
      </c>
      <c r="E6" s="10">
        <v>15630</v>
      </c>
      <c r="F6" s="10">
        <v>14600</v>
      </c>
      <c r="G6" s="10">
        <f t="shared" si="1"/>
        <v>15630</v>
      </c>
      <c r="H6" s="39">
        <f t="shared" si="0"/>
        <v>2915463.9</v>
      </c>
      <c r="I6" s="39">
        <f t="shared" si="0"/>
        <v>2538648</v>
      </c>
      <c r="J6" s="39">
        <f t="shared" si="0"/>
        <v>3001116.3000000003</v>
      </c>
      <c r="K6" s="10">
        <v>17.41</v>
      </c>
      <c r="L6" s="10">
        <f t="shared" si="2"/>
        <v>272118.3</v>
      </c>
      <c r="M6" s="38">
        <f t="shared" si="3"/>
        <v>18.130000000000024</v>
      </c>
    </row>
    <row r="7" spans="1:13" ht="25.5">
      <c r="A7" s="10" t="s">
        <v>63</v>
      </c>
      <c r="B7" s="10">
        <v>176.52</v>
      </c>
      <c r="C7" s="10">
        <v>164.27</v>
      </c>
      <c r="D7" s="10">
        <f>'五六'!D32</f>
        <v>193.03</v>
      </c>
      <c r="E7" s="10">
        <v>13600</v>
      </c>
      <c r="F7" s="10">
        <v>12100</v>
      </c>
      <c r="G7" s="10">
        <f t="shared" si="1"/>
        <v>13600</v>
      </c>
      <c r="H7" s="39">
        <f t="shared" si="0"/>
        <v>2400672</v>
      </c>
      <c r="I7" s="39">
        <f t="shared" si="0"/>
        <v>1987667.0000000002</v>
      </c>
      <c r="J7" s="39">
        <f t="shared" si="0"/>
        <v>2625208</v>
      </c>
      <c r="K7" s="10">
        <v>17.23</v>
      </c>
      <c r="L7" s="10">
        <f t="shared" si="2"/>
        <v>234328</v>
      </c>
      <c r="M7" s="38">
        <f t="shared" si="3"/>
        <v>28.75999999999999</v>
      </c>
    </row>
    <row r="8" spans="1:13" ht="25.5">
      <c r="A8" s="10" t="s">
        <v>64</v>
      </c>
      <c r="B8" s="10">
        <f>SUM(B2:B7)</f>
        <v>903.0899999999999</v>
      </c>
      <c r="C8" s="10">
        <f>SUM(C2:C7)</f>
        <v>869.91</v>
      </c>
      <c r="D8" s="10">
        <f>SUM(D2:D7)</f>
        <v>956.81</v>
      </c>
      <c r="E8" s="10">
        <f>SUM(E2:E7)</f>
        <v>94510</v>
      </c>
      <c r="F8" s="10">
        <f>SUM(F2:F7)</f>
        <v>88500</v>
      </c>
      <c r="G8" s="10">
        <f t="shared" si="1"/>
        <v>94510</v>
      </c>
      <c r="H8" s="39">
        <f>SUM(H2:H7)</f>
        <v>14046689.9</v>
      </c>
      <c r="I8" s="39">
        <f>SUM(I2:I7)</f>
        <v>12675716</v>
      </c>
      <c r="J8" s="39">
        <f>SUM(J2:J7)</f>
        <v>14848216.8</v>
      </c>
      <c r="K8" s="10"/>
      <c r="L8" s="10">
        <f>SUM(L2:L7)</f>
        <v>1391170.8</v>
      </c>
      <c r="M8" s="38">
        <f t="shared" si="3"/>
        <v>86.89999999999998</v>
      </c>
    </row>
    <row r="9" spans="1:13" ht="25.5">
      <c r="A9" s="8" t="s">
        <v>65</v>
      </c>
      <c r="B9" s="11">
        <f>B8/6</f>
        <v>150.515</v>
      </c>
      <c r="C9" s="11">
        <f>C8/6</f>
        <v>144.98499999999999</v>
      </c>
      <c r="D9" s="11">
        <f>D8/6</f>
        <v>159.46833333333333</v>
      </c>
      <c r="E9" s="40"/>
      <c r="F9" s="40"/>
      <c r="G9" s="40"/>
      <c r="H9" s="39"/>
      <c r="I9" s="39"/>
      <c r="J9" s="39"/>
      <c r="K9" s="10"/>
      <c r="L9" s="10"/>
      <c r="M9" s="58">
        <f t="shared" si="3"/>
        <v>14.483333333333348</v>
      </c>
    </row>
    <row r="10" spans="1:14" ht="25.5">
      <c r="A10" s="8" t="s">
        <v>112</v>
      </c>
      <c r="B10" s="11"/>
      <c r="C10" s="11"/>
      <c r="D10" s="11"/>
      <c r="H10" s="42">
        <v>1404</v>
      </c>
      <c r="I10" s="42">
        <v>1267</v>
      </c>
      <c r="J10" s="42">
        <v>1484</v>
      </c>
      <c r="K10" s="8"/>
      <c r="L10" s="8">
        <v>139</v>
      </c>
      <c r="M10" s="38">
        <f t="shared" si="3"/>
        <v>0</v>
      </c>
      <c r="N10" s="7" t="s">
        <v>159</v>
      </c>
    </row>
    <row r="11" spans="1:13" ht="4.5" customHeight="1">
      <c r="A11" s="10"/>
      <c r="B11" s="10"/>
      <c r="C11" s="8"/>
      <c r="D11" s="8"/>
      <c r="E11" s="8"/>
      <c r="F11" s="8"/>
      <c r="G11" s="8">
        <f t="shared" si="1"/>
        <v>0</v>
      </c>
      <c r="H11" s="43"/>
      <c r="I11" s="43"/>
      <c r="J11" s="43"/>
      <c r="K11" s="8"/>
      <c r="L11" s="8"/>
      <c r="M11" s="38">
        <f t="shared" si="3"/>
        <v>0</v>
      </c>
    </row>
    <row r="12" spans="1:13" ht="25.5">
      <c r="A12" s="10" t="s">
        <v>66</v>
      </c>
      <c r="B12" s="10">
        <v>263.21</v>
      </c>
      <c r="C12" s="10">
        <v>253.57</v>
      </c>
      <c r="D12" s="10">
        <f>'七八'!C26</f>
        <v>267.58000000000004</v>
      </c>
      <c r="E12" s="10">
        <v>11800</v>
      </c>
      <c r="F12" s="10">
        <v>13000</v>
      </c>
      <c r="G12" s="10">
        <f t="shared" si="1"/>
        <v>11800</v>
      </c>
      <c r="H12" s="39">
        <f aca="true" t="shared" si="4" ref="H12:J14">B12*E12</f>
        <v>3105877.9999999995</v>
      </c>
      <c r="I12" s="39">
        <f t="shared" si="4"/>
        <v>3296410</v>
      </c>
      <c r="J12" s="39">
        <f t="shared" si="4"/>
        <v>3157444.0000000005</v>
      </c>
      <c r="K12" s="10">
        <v>12.12</v>
      </c>
      <c r="L12" s="10">
        <f t="shared" si="2"/>
        <v>143016</v>
      </c>
      <c r="M12" s="38">
        <f t="shared" si="3"/>
        <v>14.010000000000048</v>
      </c>
    </row>
    <row r="13" spans="1:13" ht="25.5">
      <c r="A13" s="10" t="s">
        <v>67</v>
      </c>
      <c r="B13" s="10">
        <v>241.98</v>
      </c>
      <c r="C13" s="10">
        <v>253.48</v>
      </c>
      <c r="D13" s="10">
        <f>'七八'!D26</f>
        <v>264.87999999999994</v>
      </c>
      <c r="E13" s="10">
        <v>9800</v>
      </c>
      <c r="F13" s="10">
        <v>12700</v>
      </c>
      <c r="G13" s="10">
        <f t="shared" si="1"/>
        <v>9800</v>
      </c>
      <c r="H13" s="39">
        <f t="shared" si="4"/>
        <v>2371404</v>
      </c>
      <c r="I13" s="39">
        <f t="shared" si="4"/>
        <v>3219196</v>
      </c>
      <c r="J13" s="39">
        <f t="shared" si="4"/>
        <v>2595823.9999999995</v>
      </c>
      <c r="K13" s="10">
        <v>10.43</v>
      </c>
      <c r="L13" s="10">
        <f t="shared" si="2"/>
        <v>102214</v>
      </c>
      <c r="M13" s="38">
        <f t="shared" si="3"/>
        <v>11.399999999999949</v>
      </c>
    </row>
    <row r="14" spans="1:13" ht="25.5">
      <c r="A14" s="10" t="s">
        <v>68</v>
      </c>
      <c r="B14" s="10">
        <v>225.26</v>
      </c>
      <c r="C14" s="10">
        <v>244.76</v>
      </c>
      <c r="D14" s="10">
        <f>'九(已订)'!C30</f>
        <v>251.51</v>
      </c>
      <c r="E14" s="10">
        <v>11940</v>
      </c>
      <c r="F14" s="10">
        <v>15800</v>
      </c>
      <c r="G14" s="10">
        <f t="shared" si="1"/>
        <v>11940</v>
      </c>
      <c r="H14" s="39">
        <f t="shared" si="4"/>
        <v>2689604.4</v>
      </c>
      <c r="I14" s="39">
        <f t="shared" si="4"/>
        <v>3867208</v>
      </c>
      <c r="J14" s="39">
        <f t="shared" si="4"/>
        <v>3003029.4</v>
      </c>
      <c r="K14" s="10">
        <v>4.32</v>
      </c>
      <c r="L14" s="10">
        <f t="shared" si="2"/>
        <v>51580.8</v>
      </c>
      <c r="M14" s="38">
        <f t="shared" si="3"/>
        <v>6.75</v>
      </c>
    </row>
    <row r="15" spans="1:13" ht="25.5">
      <c r="A15" s="10" t="s">
        <v>69</v>
      </c>
      <c r="B15" s="10">
        <f>SUM(B12:B14)</f>
        <v>730.4499999999999</v>
      </c>
      <c r="C15" s="10">
        <f>SUM(C12:C14)</f>
        <v>751.81</v>
      </c>
      <c r="D15" s="10">
        <f>SUM(D12:D14)</f>
        <v>783.97</v>
      </c>
      <c r="E15" s="10">
        <f>SUM(E12:E14)</f>
        <v>33540</v>
      </c>
      <c r="F15" s="10">
        <f>SUM(F12:F14)</f>
        <v>41500</v>
      </c>
      <c r="G15" s="10">
        <f t="shared" si="1"/>
        <v>33540</v>
      </c>
      <c r="H15" s="39">
        <f>SUM(H12:H14)</f>
        <v>8166886.4</v>
      </c>
      <c r="I15" s="39">
        <f>SUM(I12:I14)</f>
        <v>10382814</v>
      </c>
      <c r="J15" s="39">
        <f>SUM(J12:J14)</f>
        <v>8756297.4</v>
      </c>
      <c r="K15" s="10"/>
      <c r="L15" s="10">
        <f>SUM(L12:L14)</f>
        <v>296810.8</v>
      </c>
      <c r="M15" s="38">
        <f t="shared" si="3"/>
        <v>32.16000000000008</v>
      </c>
    </row>
    <row r="16" spans="1:13" ht="25.5">
      <c r="A16" s="8" t="s">
        <v>70</v>
      </c>
      <c r="B16" s="12">
        <f>B15/3</f>
        <v>243.48333333333332</v>
      </c>
      <c r="C16" s="12">
        <f>C15/3</f>
        <v>250.60333333333332</v>
      </c>
      <c r="D16" s="12">
        <f>D15/3</f>
        <v>261.3233333333333</v>
      </c>
      <c r="E16" s="40"/>
      <c r="F16" s="40"/>
      <c r="G16" s="40"/>
      <c r="H16" s="10"/>
      <c r="I16" s="10"/>
      <c r="J16" s="10"/>
      <c r="K16" s="10"/>
      <c r="L16" s="10"/>
      <c r="M16" s="38">
        <f t="shared" si="3"/>
        <v>10.719999999999999</v>
      </c>
    </row>
    <row r="17" spans="1:12" ht="25.5">
      <c r="A17" s="8" t="s">
        <v>113</v>
      </c>
      <c r="B17" s="8"/>
      <c r="C17" s="8"/>
      <c r="D17" s="8"/>
      <c r="E17" s="40"/>
      <c r="F17" s="40"/>
      <c r="G17" s="40"/>
      <c r="H17" s="42">
        <f>B16*E15/10000</f>
        <v>816.6431</v>
      </c>
      <c r="I17" s="42">
        <v>1038</v>
      </c>
      <c r="J17" s="42">
        <v>876</v>
      </c>
      <c r="K17" s="8"/>
      <c r="L17" s="8">
        <v>30</v>
      </c>
    </row>
    <row r="18" spans="1:12" ht="25.5">
      <c r="A18" s="8" t="s">
        <v>111</v>
      </c>
      <c r="B18" s="8"/>
      <c r="C18" s="8"/>
      <c r="D18" s="8"/>
      <c r="E18" s="40"/>
      <c r="F18" s="40"/>
      <c r="G18" s="40"/>
      <c r="H18" s="42">
        <f>H10+H17</f>
        <v>2220.6431000000002</v>
      </c>
      <c r="I18" s="42">
        <f>I10+I17</f>
        <v>2305</v>
      </c>
      <c r="J18" s="42">
        <f>J10+J17</f>
        <v>2360</v>
      </c>
      <c r="K18" s="8"/>
      <c r="L18" s="8">
        <v>169</v>
      </c>
    </row>
    <row r="19" spans="1:7" ht="6.75" customHeight="1">
      <c r="A19" s="9"/>
      <c r="B19" s="9"/>
      <c r="C19" s="9"/>
      <c r="D19" s="9"/>
      <c r="E19" s="9"/>
      <c r="F19" s="9"/>
      <c r="G19" s="9"/>
    </row>
    <row r="20" spans="2:7" ht="25.5">
      <c r="B20" s="9"/>
      <c r="C20" s="9"/>
      <c r="D20" s="9"/>
      <c r="E20" s="9"/>
      <c r="F20" s="9"/>
      <c r="G20" s="9"/>
    </row>
    <row r="21" spans="2:7" ht="25.5">
      <c r="B21" s="9"/>
      <c r="D21" s="9"/>
      <c r="F21" s="9"/>
      <c r="G21" s="9"/>
    </row>
    <row r="22" spans="1:7" ht="7.5" customHeight="1">
      <c r="A22" s="9"/>
      <c r="B22" s="9"/>
      <c r="C22" s="9"/>
      <c r="D22" s="9"/>
      <c r="E22" s="9"/>
      <c r="F22" s="9"/>
      <c r="G22" s="9"/>
    </row>
    <row r="23" spans="5:7" ht="25.5">
      <c r="E23" s="9"/>
      <c r="F23" s="9"/>
      <c r="G23" s="9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18"/>
  <sheetViews>
    <sheetView tabSelected="1" workbookViewId="0" topLeftCell="A1">
      <selection activeCell="G7" sqref="G7"/>
    </sheetView>
  </sheetViews>
  <sheetFormatPr defaultColWidth="9.00390625" defaultRowHeight="14.25"/>
  <cols>
    <col min="2" max="2" width="11.875" style="0" customWidth="1"/>
    <col min="3" max="3" width="10.50390625" style="0" customWidth="1"/>
    <col min="10" max="10" width="11.25390625" style="0" customWidth="1"/>
    <col min="12" max="12" width="10.50390625" style="0" customWidth="1"/>
  </cols>
  <sheetData>
    <row r="1" spans="1:12" ht="20.25">
      <c r="A1" s="8"/>
      <c r="B1" s="8" t="s">
        <v>108</v>
      </c>
      <c r="C1" s="8" t="s">
        <v>106</v>
      </c>
      <c r="D1" s="8" t="s">
        <v>109</v>
      </c>
      <c r="E1" s="8" t="s">
        <v>71</v>
      </c>
      <c r="F1" s="8" t="s">
        <v>110</v>
      </c>
      <c r="G1" s="8" t="s">
        <v>115</v>
      </c>
      <c r="H1" s="8" t="s">
        <v>116</v>
      </c>
      <c r="I1" s="41" t="s">
        <v>117</v>
      </c>
      <c r="J1" s="8"/>
      <c r="K1" s="38" t="s">
        <v>160</v>
      </c>
      <c r="L1" s="59" t="s">
        <v>161</v>
      </c>
    </row>
    <row r="2" spans="1:12" ht="20.25">
      <c r="A2" s="10" t="s">
        <v>58</v>
      </c>
      <c r="B2" s="10">
        <v>92</v>
      </c>
      <c r="C2" s="10">
        <f>'一二'!C20</f>
        <v>94.65</v>
      </c>
      <c r="D2" s="10">
        <v>17330</v>
      </c>
      <c r="E2" s="10">
        <v>16800</v>
      </c>
      <c r="F2" s="10">
        <f aca="true" t="shared" si="0" ref="F2:F8">D2</f>
        <v>17330</v>
      </c>
      <c r="G2" s="39">
        <f aca="true" t="shared" si="1" ref="G2:H7">B2*E2</f>
        <v>1545600</v>
      </c>
      <c r="H2" s="39">
        <f t="shared" si="1"/>
        <v>1640284.5</v>
      </c>
      <c r="I2" s="10">
        <v>11.75</v>
      </c>
      <c r="J2" s="10">
        <f aca="true" t="shared" si="2" ref="J2:J7">F2*I2</f>
        <v>203627.5</v>
      </c>
      <c r="K2" s="38">
        <f>C2-B2</f>
        <v>2.6500000000000057</v>
      </c>
      <c r="L2">
        <f aca="true" t="shared" si="3" ref="L2:L7">F2*K2</f>
        <v>45924.5000000001</v>
      </c>
    </row>
    <row r="3" spans="1:12" ht="20.25">
      <c r="A3" s="10" t="s">
        <v>59</v>
      </c>
      <c r="B3" s="10">
        <v>90.48</v>
      </c>
      <c r="C3" s="10">
        <f>'一二'!D20</f>
        <v>106.52999999999999</v>
      </c>
      <c r="D3" s="10">
        <v>16400</v>
      </c>
      <c r="E3" s="10">
        <v>14900</v>
      </c>
      <c r="F3" s="10">
        <f t="shared" si="0"/>
        <v>16400</v>
      </c>
      <c r="G3" s="39">
        <f t="shared" si="1"/>
        <v>1348152</v>
      </c>
      <c r="H3" s="39">
        <f t="shared" si="1"/>
        <v>1747091.9999999998</v>
      </c>
      <c r="I3" s="10">
        <v>10.2</v>
      </c>
      <c r="J3" s="10">
        <f t="shared" si="2"/>
        <v>167280</v>
      </c>
      <c r="K3" s="38">
        <f aca="true" t="shared" si="4" ref="K3:K16">C3-B3</f>
        <v>16.049999999999983</v>
      </c>
      <c r="L3">
        <f t="shared" si="3"/>
        <v>263219.9999999997</v>
      </c>
    </row>
    <row r="4" spans="1:12" ht="20.25">
      <c r="A4" s="10" t="s">
        <v>60</v>
      </c>
      <c r="B4" s="10">
        <v>150.66</v>
      </c>
      <c r="C4" s="10">
        <f>'三四'!C32-'三四'!C31</f>
        <v>174.10000000000002</v>
      </c>
      <c r="D4" s="10">
        <v>16650</v>
      </c>
      <c r="E4" s="10">
        <v>15800</v>
      </c>
      <c r="F4" s="10">
        <f t="shared" si="0"/>
        <v>16650</v>
      </c>
      <c r="G4" s="39">
        <f t="shared" si="1"/>
        <v>2380428</v>
      </c>
      <c r="H4" s="39">
        <f t="shared" si="1"/>
        <v>2898765.0000000005</v>
      </c>
      <c r="I4" s="10">
        <v>16.64</v>
      </c>
      <c r="J4" s="10">
        <f t="shared" si="2"/>
        <v>277056</v>
      </c>
      <c r="K4" s="38">
        <f t="shared" si="4"/>
        <v>23.440000000000026</v>
      </c>
      <c r="L4">
        <f t="shared" si="3"/>
        <v>390276.0000000004</v>
      </c>
    </row>
    <row r="5" spans="1:12" ht="20.25">
      <c r="A5" s="10" t="s">
        <v>61</v>
      </c>
      <c r="B5" s="10">
        <v>163.79</v>
      </c>
      <c r="C5" s="10">
        <f>'三四'!D32-'三四'!D31</f>
        <v>187.14000000000004</v>
      </c>
      <c r="D5" s="10">
        <v>14900</v>
      </c>
      <c r="E5" s="10">
        <v>14300</v>
      </c>
      <c r="F5" s="10">
        <f t="shared" si="0"/>
        <v>14900</v>
      </c>
      <c r="G5" s="39">
        <f t="shared" si="1"/>
        <v>2342197</v>
      </c>
      <c r="H5" s="39">
        <f t="shared" si="1"/>
        <v>2788386.0000000005</v>
      </c>
      <c r="I5" s="10">
        <v>15.89</v>
      </c>
      <c r="J5" s="10">
        <f t="shared" si="2"/>
        <v>236761</v>
      </c>
      <c r="K5" s="38">
        <f t="shared" si="4"/>
        <v>23.35000000000005</v>
      </c>
      <c r="L5">
        <f t="shared" si="3"/>
        <v>347915.00000000076</v>
      </c>
    </row>
    <row r="6" spans="1:12" ht="20.25">
      <c r="A6" s="10" t="s">
        <v>62</v>
      </c>
      <c r="B6" s="10">
        <v>161.36</v>
      </c>
      <c r="C6" s="10">
        <f>'五六'!C32-'五六'!C31</f>
        <v>186.91000000000003</v>
      </c>
      <c r="D6" s="10">
        <v>15630</v>
      </c>
      <c r="E6" s="10">
        <v>14600</v>
      </c>
      <c r="F6" s="10">
        <f t="shared" si="0"/>
        <v>15630</v>
      </c>
      <c r="G6" s="39">
        <f t="shared" si="1"/>
        <v>2355856</v>
      </c>
      <c r="H6" s="39">
        <f t="shared" si="1"/>
        <v>2921403.3000000003</v>
      </c>
      <c r="I6" s="10">
        <v>17.41</v>
      </c>
      <c r="J6" s="10">
        <f t="shared" si="2"/>
        <v>272118.3</v>
      </c>
      <c r="K6" s="38">
        <f t="shared" si="4"/>
        <v>25.55000000000001</v>
      </c>
      <c r="L6">
        <f t="shared" si="3"/>
        <v>399346.5000000002</v>
      </c>
    </row>
    <row r="7" spans="1:12" ht="20.25">
      <c r="A7" s="10" t="s">
        <v>63</v>
      </c>
      <c r="B7" s="10">
        <v>155.5</v>
      </c>
      <c r="C7" s="10">
        <f>'五六'!D32-'五六'!D31</f>
        <v>187.88</v>
      </c>
      <c r="D7" s="10">
        <v>13600</v>
      </c>
      <c r="E7" s="10">
        <v>12100</v>
      </c>
      <c r="F7" s="10">
        <f t="shared" si="0"/>
        <v>13600</v>
      </c>
      <c r="G7" s="39">
        <f t="shared" si="1"/>
        <v>1881550</v>
      </c>
      <c r="H7" s="39">
        <f t="shared" si="1"/>
        <v>2555168</v>
      </c>
      <c r="I7" s="10">
        <v>17.23</v>
      </c>
      <c r="J7" s="10">
        <f t="shared" si="2"/>
        <v>234328</v>
      </c>
      <c r="K7" s="38">
        <f t="shared" si="4"/>
        <v>32.379999999999995</v>
      </c>
      <c r="L7">
        <f t="shared" si="3"/>
        <v>440367.99999999994</v>
      </c>
    </row>
    <row r="8" spans="1:12" ht="20.25">
      <c r="A8" s="10" t="s">
        <v>64</v>
      </c>
      <c r="B8" s="10">
        <f>SUM(B2:B7)</f>
        <v>813.79</v>
      </c>
      <c r="C8" s="10">
        <f>SUM(C2:C7)</f>
        <v>937.2100000000002</v>
      </c>
      <c r="D8" s="10">
        <f>SUM(D2:D7)</f>
        <v>94510</v>
      </c>
      <c r="E8" s="10">
        <f>SUM(E2:E7)</f>
        <v>88500</v>
      </c>
      <c r="F8" s="10">
        <f t="shared" si="0"/>
        <v>94510</v>
      </c>
      <c r="G8" s="39">
        <f>SUM(G2:G7)</f>
        <v>11853783</v>
      </c>
      <c r="H8" s="39">
        <f>SUM(H2:H7)</f>
        <v>14551098.8</v>
      </c>
      <c r="I8" s="10"/>
      <c r="J8" s="10">
        <f>SUM(J2:J7)</f>
        <v>1391170.8</v>
      </c>
      <c r="K8" s="38">
        <f t="shared" si="4"/>
        <v>123.42000000000019</v>
      </c>
      <c r="L8">
        <f>SUM(L2:L7)</f>
        <v>1887050.0000000012</v>
      </c>
    </row>
    <row r="9" spans="1:11" ht="25.5">
      <c r="A9" s="8" t="s">
        <v>65</v>
      </c>
      <c r="B9" s="11">
        <f>B8/6</f>
        <v>135.63166666666666</v>
      </c>
      <c r="C9" s="11">
        <f>C8/6</f>
        <v>156.20166666666668</v>
      </c>
      <c r="D9" s="40"/>
      <c r="E9" s="40"/>
      <c r="F9" s="40"/>
      <c r="G9" s="39"/>
      <c r="H9" s="39"/>
      <c r="I9" s="10"/>
      <c r="J9" s="10"/>
      <c r="K9" s="58">
        <f t="shared" si="4"/>
        <v>20.57000000000002</v>
      </c>
    </row>
    <row r="10" spans="1:12" ht="25.5">
      <c r="A10" s="8" t="s">
        <v>112</v>
      </c>
      <c r="B10" s="11"/>
      <c r="C10" s="11"/>
      <c r="D10" s="7"/>
      <c r="E10" s="7"/>
      <c r="F10" s="7"/>
      <c r="G10" s="42">
        <v>1185</v>
      </c>
      <c r="H10" s="42">
        <v>1455</v>
      </c>
      <c r="I10" s="8"/>
      <c r="J10" s="8">
        <v>139</v>
      </c>
      <c r="K10" s="38">
        <f t="shared" si="4"/>
        <v>0</v>
      </c>
      <c r="L10">
        <v>189</v>
      </c>
    </row>
    <row r="11" spans="1:11" ht="20.25">
      <c r="A11" s="10"/>
      <c r="B11" s="8"/>
      <c r="C11" s="8"/>
      <c r="D11" s="8"/>
      <c r="E11" s="8"/>
      <c r="F11" s="8">
        <f>D11</f>
        <v>0</v>
      </c>
      <c r="G11" s="43" t="s">
        <v>162</v>
      </c>
      <c r="H11" s="43">
        <v>270</v>
      </c>
      <c r="I11" s="8"/>
      <c r="J11" s="8"/>
      <c r="K11" s="38">
        <f t="shared" si="4"/>
        <v>0</v>
      </c>
    </row>
    <row r="12" spans="1:12" ht="20.25">
      <c r="A12" s="10" t="s">
        <v>66</v>
      </c>
      <c r="B12" s="10">
        <v>232.07</v>
      </c>
      <c r="C12" s="10">
        <f>'七八'!C26-'七八'!C23-'七八'!C24-'七八'!C25</f>
        <v>245.53000000000006</v>
      </c>
      <c r="D12" s="10">
        <v>11800</v>
      </c>
      <c r="E12" s="10">
        <v>13000</v>
      </c>
      <c r="F12" s="10">
        <f>D12</f>
        <v>11800</v>
      </c>
      <c r="G12" s="39">
        <f aca="true" t="shared" si="5" ref="G12:H14">B12*E12</f>
        <v>3016910</v>
      </c>
      <c r="H12" s="39">
        <f t="shared" si="5"/>
        <v>2897254.0000000005</v>
      </c>
      <c r="I12" s="10">
        <v>12.12</v>
      </c>
      <c r="J12" s="10">
        <f>F12*I12</f>
        <v>143016</v>
      </c>
      <c r="K12" s="38">
        <f t="shared" si="4"/>
        <v>13.460000000000065</v>
      </c>
      <c r="L12">
        <f>F12*K12</f>
        <v>158828.00000000076</v>
      </c>
    </row>
    <row r="13" spans="1:12" ht="20.25">
      <c r="A13" s="10" t="s">
        <v>67</v>
      </c>
      <c r="B13" s="10">
        <v>231.98</v>
      </c>
      <c r="C13" s="10">
        <f>'七八'!D26-'七八'!D23-'七八'!D24-'七八'!D25</f>
        <v>242.72999999999996</v>
      </c>
      <c r="D13" s="10">
        <v>9800</v>
      </c>
      <c r="E13" s="10">
        <v>12700</v>
      </c>
      <c r="F13" s="10">
        <f>D13</f>
        <v>9800</v>
      </c>
      <c r="G13" s="39">
        <f t="shared" si="5"/>
        <v>2946146</v>
      </c>
      <c r="H13" s="39">
        <f t="shared" si="5"/>
        <v>2378753.9999999995</v>
      </c>
      <c r="I13" s="10">
        <v>10.43</v>
      </c>
      <c r="J13" s="10">
        <f>F13*I13</f>
        <v>102214</v>
      </c>
      <c r="K13" s="38">
        <f t="shared" si="4"/>
        <v>10.749999999999972</v>
      </c>
      <c r="L13">
        <f>F13*K13</f>
        <v>105349.99999999972</v>
      </c>
    </row>
    <row r="14" spans="1:11" ht="20.25">
      <c r="A14" s="10" t="s">
        <v>68</v>
      </c>
      <c r="B14" s="10">
        <v>244.76</v>
      </c>
      <c r="C14" s="10">
        <f>'九(已订)'!C30</f>
        <v>251.51</v>
      </c>
      <c r="D14" s="10">
        <v>11940</v>
      </c>
      <c r="E14" s="10">
        <v>15800</v>
      </c>
      <c r="F14" s="10">
        <f>D14</f>
        <v>11940</v>
      </c>
      <c r="G14" s="39">
        <f t="shared" si="5"/>
        <v>3867208</v>
      </c>
      <c r="H14" s="39">
        <f t="shared" si="5"/>
        <v>3003029.4</v>
      </c>
      <c r="I14" s="10">
        <v>4.32</v>
      </c>
      <c r="J14" s="10">
        <f>F14*I14</f>
        <v>51580.8</v>
      </c>
      <c r="K14" s="38">
        <f t="shared" si="4"/>
        <v>6.75</v>
      </c>
    </row>
    <row r="15" spans="1:12" ht="20.25">
      <c r="A15" s="10" t="s">
        <v>69</v>
      </c>
      <c r="B15" s="10">
        <f>SUM(B12:B14)</f>
        <v>708.81</v>
      </c>
      <c r="C15" s="10">
        <f>SUM(C12:C14)</f>
        <v>739.77</v>
      </c>
      <c r="D15" s="10">
        <f>SUM(D12:D14)</f>
        <v>33540</v>
      </c>
      <c r="E15" s="10">
        <f>SUM(E12:E14)</f>
        <v>41500</v>
      </c>
      <c r="F15" s="10">
        <f>D15</f>
        <v>33540</v>
      </c>
      <c r="G15" s="39">
        <f>SUM(G12:G14)</f>
        <v>9830264</v>
      </c>
      <c r="H15" s="39">
        <f>SUM(H12:H14)</f>
        <v>8279037.4</v>
      </c>
      <c r="I15" s="10"/>
      <c r="J15" s="10">
        <f>SUM(J12:J14)</f>
        <v>296810.8</v>
      </c>
      <c r="K15" s="38">
        <f t="shared" si="4"/>
        <v>30.960000000000036</v>
      </c>
      <c r="L15">
        <f>SUM(L12:L14)</f>
        <v>264178.00000000047</v>
      </c>
    </row>
    <row r="16" spans="1:11" ht="25.5">
      <c r="A16" s="8" t="s">
        <v>70</v>
      </c>
      <c r="B16" s="12">
        <f>B15/3</f>
        <v>236.26999999999998</v>
      </c>
      <c r="C16" s="12">
        <f>C15/3</f>
        <v>246.59</v>
      </c>
      <c r="D16" s="40"/>
      <c r="E16" s="40"/>
      <c r="F16" s="40"/>
      <c r="G16" s="10"/>
      <c r="H16" s="10"/>
      <c r="I16" s="10"/>
      <c r="J16" s="10"/>
      <c r="K16" s="38">
        <f t="shared" si="4"/>
        <v>10.320000000000022</v>
      </c>
    </row>
    <row r="17" spans="1:12" ht="25.5">
      <c r="A17" s="8" t="s">
        <v>113</v>
      </c>
      <c r="B17" s="8"/>
      <c r="C17" s="8"/>
      <c r="D17" s="40"/>
      <c r="E17" s="40"/>
      <c r="F17" s="40"/>
      <c r="G17" s="42">
        <v>983</v>
      </c>
      <c r="H17" s="42">
        <v>828</v>
      </c>
      <c r="I17" s="8"/>
      <c r="J17" s="8">
        <v>30</v>
      </c>
      <c r="K17" s="38"/>
      <c r="L17">
        <v>26</v>
      </c>
    </row>
    <row r="18" spans="1:12" ht="25.5">
      <c r="A18" s="8" t="s">
        <v>111</v>
      </c>
      <c r="B18" s="8"/>
      <c r="C18" s="8"/>
      <c r="D18" s="40"/>
      <c r="E18" s="40"/>
      <c r="F18" s="40"/>
      <c r="G18" s="42">
        <f>G10+G17</f>
        <v>2168</v>
      </c>
      <c r="H18" s="42">
        <f>H10+H17</f>
        <v>2283</v>
      </c>
      <c r="I18" s="8"/>
      <c r="J18" s="8">
        <v>169</v>
      </c>
      <c r="K18" s="38"/>
      <c r="L18">
        <v>215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23"/>
  <sheetViews>
    <sheetView zoomScalePageLayoutView="0" workbookViewId="0" topLeftCell="A5">
      <selection activeCell="E16" sqref="E16"/>
    </sheetView>
  </sheetViews>
  <sheetFormatPr defaultColWidth="9.00390625" defaultRowHeight="14.25"/>
  <cols>
    <col min="2" max="2" width="32.25390625" style="0" customWidth="1"/>
    <col min="3" max="3" width="16.75390625" style="0" customWidth="1"/>
    <col min="4" max="4" width="14.25390625" style="0" customWidth="1"/>
  </cols>
  <sheetData>
    <row r="1" spans="1:4" ht="36.75" customHeight="1">
      <c r="A1" s="60" t="s">
        <v>72</v>
      </c>
      <c r="B1" s="60"/>
      <c r="C1" s="60"/>
      <c r="D1" s="60"/>
    </row>
    <row r="2" spans="1:4" ht="30" customHeight="1">
      <c r="A2" s="48" t="s">
        <v>118</v>
      </c>
      <c r="B2" s="48" t="s">
        <v>31</v>
      </c>
      <c r="C2" s="48" t="s">
        <v>41</v>
      </c>
      <c r="D2" s="48" t="s">
        <v>42</v>
      </c>
    </row>
    <row r="3" spans="1:4" ht="20.25">
      <c r="A3" s="45" t="s">
        <v>127</v>
      </c>
      <c r="B3" s="50" t="s">
        <v>24</v>
      </c>
      <c r="C3" s="47">
        <v>4.59</v>
      </c>
      <c r="D3" s="47">
        <v>5.03</v>
      </c>
    </row>
    <row r="4" spans="1:4" ht="20.25">
      <c r="A4" s="45" t="s">
        <v>128</v>
      </c>
      <c r="B4" s="50" t="s">
        <v>124</v>
      </c>
      <c r="C4" s="47">
        <v>11.85</v>
      </c>
      <c r="D4" s="47">
        <v>11.59</v>
      </c>
    </row>
    <row r="5" spans="1:4" ht="20.25">
      <c r="A5" s="45" t="s">
        <v>128</v>
      </c>
      <c r="B5" s="50" t="s">
        <v>2</v>
      </c>
      <c r="C5" s="47">
        <v>4.22</v>
      </c>
      <c r="D5" s="47">
        <v>5.01</v>
      </c>
    </row>
    <row r="6" spans="1:4" ht="20.25">
      <c r="A6" s="45" t="s">
        <v>129</v>
      </c>
      <c r="B6" s="45" t="s">
        <v>4</v>
      </c>
      <c r="C6" s="47">
        <v>8.7</v>
      </c>
      <c r="D6" s="47">
        <v>7.95</v>
      </c>
    </row>
    <row r="7" spans="1:4" ht="20.25">
      <c r="A7" s="45" t="s">
        <v>130</v>
      </c>
      <c r="B7" s="45" t="s">
        <v>5</v>
      </c>
      <c r="C7" s="47">
        <v>5.88</v>
      </c>
      <c r="D7" s="47">
        <v>5.05</v>
      </c>
    </row>
    <row r="8" spans="1:4" ht="20.25">
      <c r="A8" s="45" t="s">
        <v>127</v>
      </c>
      <c r="B8" s="50" t="s">
        <v>1</v>
      </c>
      <c r="C8" s="47">
        <v>5.1</v>
      </c>
      <c r="D8" s="47">
        <v>4.3</v>
      </c>
    </row>
    <row r="9" spans="1:4" ht="20.25">
      <c r="A9" s="45" t="s">
        <v>127</v>
      </c>
      <c r="B9" s="50" t="s">
        <v>3</v>
      </c>
      <c r="C9" s="47">
        <v>4.7</v>
      </c>
      <c r="D9" s="47">
        <v>4.5</v>
      </c>
    </row>
    <row r="10" spans="1:4" ht="20.25">
      <c r="A10" s="45" t="s">
        <v>127</v>
      </c>
      <c r="B10" s="50" t="s">
        <v>25</v>
      </c>
      <c r="C10" s="47">
        <v>8.3</v>
      </c>
      <c r="D10" s="47">
        <v>6.8</v>
      </c>
    </row>
    <row r="11" spans="1:4" ht="20.25">
      <c r="A11" s="45" t="s">
        <v>127</v>
      </c>
      <c r="B11" s="50" t="s">
        <v>13</v>
      </c>
      <c r="C11" s="47">
        <v>4</v>
      </c>
      <c r="D11" s="47">
        <v>4.2</v>
      </c>
    </row>
    <row r="12" spans="1:4" ht="20.25">
      <c r="A12" s="45" t="s">
        <v>127</v>
      </c>
      <c r="B12" s="50" t="s">
        <v>10</v>
      </c>
      <c r="C12" s="47">
        <v>6</v>
      </c>
      <c r="D12" s="47">
        <v>5.8</v>
      </c>
    </row>
    <row r="13" spans="1:4" ht="20.25">
      <c r="A13" s="45" t="s">
        <v>131</v>
      </c>
      <c r="B13" s="45" t="s">
        <v>34</v>
      </c>
      <c r="C13" s="47"/>
      <c r="D13" s="47">
        <v>7.5</v>
      </c>
    </row>
    <row r="14" spans="1:4" ht="20.25">
      <c r="A14" s="45" t="s">
        <v>131</v>
      </c>
      <c r="B14" s="45" t="s">
        <v>35</v>
      </c>
      <c r="C14" s="47"/>
      <c r="D14" s="47">
        <v>7.5</v>
      </c>
    </row>
    <row r="15" spans="1:4" ht="20.25">
      <c r="A15" s="45" t="s">
        <v>131</v>
      </c>
      <c r="B15" s="45" t="s">
        <v>12</v>
      </c>
      <c r="C15" s="47">
        <v>7.5</v>
      </c>
      <c r="D15" s="47">
        <v>7.5</v>
      </c>
    </row>
    <row r="16" spans="1:4" ht="20.25">
      <c r="A16" s="45" t="s">
        <v>131</v>
      </c>
      <c r="B16" s="45" t="s">
        <v>11</v>
      </c>
      <c r="C16" s="47">
        <v>3.8</v>
      </c>
      <c r="D16" s="47">
        <v>3.8</v>
      </c>
    </row>
    <row r="17" spans="1:4" ht="20.25">
      <c r="A17" s="45" t="s">
        <v>132</v>
      </c>
      <c r="B17" s="50" t="s">
        <v>55</v>
      </c>
      <c r="C17" s="47">
        <v>8</v>
      </c>
      <c r="D17" s="47">
        <v>8</v>
      </c>
    </row>
    <row r="18" spans="1:4" ht="20.25">
      <c r="A18" s="45" t="s">
        <v>133</v>
      </c>
      <c r="B18" s="50" t="s">
        <v>21</v>
      </c>
      <c r="C18" s="47">
        <v>5.57</v>
      </c>
      <c r="D18" s="47">
        <v>5.55</v>
      </c>
    </row>
    <row r="19" spans="1:4" ht="20.25">
      <c r="A19" s="45" t="s">
        <v>133</v>
      </c>
      <c r="B19" s="50" t="s">
        <v>39</v>
      </c>
      <c r="C19" s="47">
        <v>6.44</v>
      </c>
      <c r="D19" s="47">
        <v>6.45</v>
      </c>
    </row>
    <row r="20" spans="1:4" ht="20.25">
      <c r="A20" s="45"/>
      <c r="B20" s="46" t="s">
        <v>105</v>
      </c>
      <c r="C20" s="49">
        <f>SUM(C3:C19)</f>
        <v>94.65</v>
      </c>
      <c r="D20" s="49">
        <f>SUM(D3:D19)</f>
        <v>106.52999999999999</v>
      </c>
    </row>
    <row r="22" ht="17.25">
      <c r="G22" s="56"/>
    </row>
    <row r="23" spans="7:8" ht="20.25">
      <c r="G23" s="57"/>
      <c r="H23" s="55"/>
    </row>
  </sheetData>
  <sheetProtection/>
  <mergeCells count="1">
    <mergeCell ref="A1:D1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34"/>
  <sheetViews>
    <sheetView zoomScalePageLayoutView="0" workbookViewId="0" topLeftCell="A1">
      <selection activeCell="G34" sqref="G34"/>
    </sheetView>
  </sheetViews>
  <sheetFormatPr defaultColWidth="9.00390625" defaultRowHeight="14.25"/>
  <cols>
    <col min="1" max="1" width="9.00390625" style="44" customWidth="1"/>
    <col min="2" max="2" width="38.00390625" style="0" customWidth="1"/>
    <col min="3" max="3" width="14.625" style="0" customWidth="1"/>
    <col min="4" max="4" width="16.375" style="0" customWidth="1"/>
  </cols>
  <sheetData>
    <row r="1" spans="1:4" ht="20.25">
      <c r="A1" s="48" t="s">
        <v>118</v>
      </c>
      <c r="B1" s="46" t="s">
        <v>32</v>
      </c>
      <c r="C1" s="46" t="s">
        <v>43</v>
      </c>
      <c r="D1" s="46" t="s">
        <v>28</v>
      </c>
    </row>
    <row r="2" spans="1:4" s="2" customFormat="1" ht="18.75" customHeight="1">
      <c r="A2" s="45" t="s">
        <v>119</v>
      </c>
      <c r="B2" s="50" t="s">
        <v>26</v>
      </c>
      <c r="C2" s="47">
        <v>5.68</v>
      </c>
      <c r="D2" s="47">
        <v>5.24</v>
      </c>
    </row>
    <row r="3" spans="1:4" s="2" customFormat="1" ht="18.75" customHeight="1">
      <c r="A3" s="45" t="s">
        <v>120</v>
      </c>
      <c r="B3" s="50" t="s">
        <v>0</v>
      </c>
      <c r="C3" s="47">
        <v>6.44</v>
      </c>
      <c r="D3" s="47">
        <v>6.73</v>
      </c>
    </row>
    <row r="4" spans="1:4" s="2" customFormat="1" ht="18.75" customHeight="1">
      <c r="A4" s="45" t="s">
        <v>120</v>
      </c>
      <c r="B4" s="50" t="s">
        <v>2</v>
      </c>
      <c r="C4" s="47">
        <v>4.61</v>
      </c>
      <c r="D4" s="47">
        <v>5.13</v>
      </c>
    </row>
    <row r="5" spans="1:4" s="2" customFormat="1" ht="18.75" customHeight="1">
      <c r="A5" s="45" t="s">
        <v>120</v>
      </c>
      <c r="B5" s="50" t="s">
        <v>135</v>
      </c>
      <c r="C5" s="47">
        <v>16.05</v>
      </c>
      <c r="D5" s="47">
        <v>16.92</v>
      </c>
    </row>
    <row r="6" spans="1:4" s="2" customFormat="1" ht="18.75" customHeight="1">
      <c r="A6" s="45" t="s">
        <v>136</v>
      </c>
      <c r="B6" s="50" t="s">
        <v>6</v>
      </c>
      <c r="C6" s="47">
        <v>10.04</v>
      </c>
      <c r="D6" s="47">
        <v>10.04</v>
      </c>
    </row>
    <row r="7" spans="1:4" s="2" customFormat="1" ht="18.75" customHeight="1">
      <c r="A7" s="45" t="s">
        <v>125</v>
      </c>
      <c r="B7" s="45" t="s">
        <v>4</v>
      </c>
      <c r="C7" s="49">
        <v>7.55</v>
      </c>
      <c r="D7" s="49">
        <v>6.7</v>
      </c>
    </row>
    <row r="8" spans="1:4" s="2" customFormat="1" ht="18.75" customHeight="1">
      <c r="A8" s="45" t="s">
        <v>137</v>
      </c>
      <c r="B8" s="45" t="s">
        <v>5</v>
      </c>
      <c r="C8" s="49">
        <v>5.05</v>
      </c>
      <c r="D8" s="49">
        <v>5.05</v>
      </c>
    </row>
    <row r="9" spans="1:4" s="2" customFormat="1" ht="18.75" customHeight="1">
      <c r="A9" s="45" t="s">
        <v>126</v>
      </c>
      <c r="B9" s="50" t="s">
        <v>8</v>
      </c>
      <c r="C9" s="47">
        <v>5.88</v>
      </c>
      <c r="D9" s="47">
        <v>5.88</v>
      </c>
    </row>
    <row r="10" spans="1:4" s="2" customFormat="1" ht="18.75" customHeight="1">
      <c r="A10" s="45" t="s">
        <v>119</v>
      </c>
      <c r="B10" s="50" t="s">
        <v>29</v>
      </c>
      <c r="C10" s="47">
        <v>4.3</v>
      </c>
      <c r="D10" s="47">
        <v>4.3</v>
      </c>
    </row>
    <row r="11" spans="1:4" s="2" customFormat="1" ht="18.75" customHeight="1">
      <c r="A11" s="45" t="s">
        <v>119</v>
      </c>
      <c r="B11" s="50" t="s">
        <v>1</v>
      </c>
      <c r="C11" s="47">
        <v>4.9</v>
      </c>
      <c r="D11" s="47">
        <v>5.1</v>
      </c>
    </row>
    <row r="12" spans="1:4" s="2" customFormat="1" ht="18.75" customHeight="1">
      <c r="A12" s="45" t="s">
        <v>119</v>
      </c>
      <c r="B12" s="50" t="s">
        <v>3</v>
      </c>
      <c r="C12" s="47">
        <v>4.6</v>
      </c>
      <c r="D12" s="47">
        <v>4.9</v>
      </c>
    </row>
    <row r="13" spans="1:4" s="2" customFormat="1" ht="18.75" customHeight="1">
      <c r="A13" s="45" t="s">
        <v>119</v>
      </c>
      <c r="B13" s="50" t="s">
        <v>7</v>
      </c>
      <c r="C13" s="47">
        <v>4.3</v>
      </c>
      <c r="D13" s="47">
        <v>4.05</v>
      </c>
    </row>
    <row r="14" spans="1:4" s="2" customFormat="1" ht="18.75" customHeight="1">
      <c r="A14" s="45" t="s">
        <v>119</v>
      </c>
      <c r="B14" s="50" t="s">
        <v>9</v>
      </c>
      <c r="C14" s="47">
        <v>5.3</v>
      </c>
      <c r="D14" s="47">
        <v>5.3</v>
      </c>
    </row>
    <row r="15" spans="1:4" s="2" customFormat="1" ht="18.75" customHeight="1">
      <c r="A15" s="45" t="s">
        <v>119</v>
      </c>
      <c r="B15" s="50" t="s">
        <v>56</v>
      </c>
      <c r="C15" s="47"/>
      <c r="D15" s="47">
        <v>11</v>
      </c>
    </row>
    <row r="16" spans="1:4" s="2" customFormat="1" ht="18.75" customHeight="1">
      <c r="A16" s="45" t="s">
        <v>119</v>
      </c>
      <c r="B16" s="50" t="s">
        <v>10</v>
      </c>
      <c r="C16" s="47">
        <v>6.5</v>
      </c>
      <c r="D16" s="47">
        <v>5.9</v>
      </c>
    </row>
    <row r="17" spans="1:4" s="2" customFormat="1" ht="18.75" customHeight="1">
      <c r="A17" s="45" t="s">
        <v>119</v>
      </c>
      <c r="B17" s="50" t="s">
        <v>30</v>
      </c>
      <c r="C17" s="47">
        <v>6.2</v>
      </c>
      <c r="D17" s="47">
        <v>7.2</v>
      </c>
    </row>
    <row r="18" spans="1:4" s="2" customFormat="1" ht="18.75" customHeight="1">
      <c r="A18" s="45" t="s">
        <v>119</v>
      </c>
      <c r="B18" s="50" t="s">
        <v>14</v>
      </c>
      <c r="C18" s="47">
        <v>3.4</v>
      </c>
      <c r="D18" s="47">
        <v>3.4</v>
      </c>
    </row>
    <row r="19" spans="1:4" s="2" customFormat="1" ht="18.75" customHeight="1">
      <c r="A19" s="45" t="s">
        <v>119</v>
      </c>
      <c r="B19" s="50" t="s">
        <v>48</v>
      </c>
      <c r="C19" s="47">
        <v>4.2</v>
      </c>
      <c r="D19" s="47">
        <v>3.5</v>
      </c>
    </row>
    <row r="20" spans="1:4" s="2" customFormat="1" ht="18.75" customHeight="1">
      <c r="A20" s="45" t="s">
        <v>122</v>
      </c>
      <c r="B20" s="50" t="s">
        <v>34</v>
      </c>
      <c r="C20" s="47">
        <v>7.5</v>
      </c>
      <c r="D20" s="47">
        <v>7.5</v>
      </c>
    </row>
    <row r="21" spans="1:4" s="2" customFormat="1" ht="18.75" customHeight="1">
      <c r="A21" s="45" t="s">
        <v>122</v>
      </c>
      <c r="B21" s="50" t="s">
        <v>35</v>
      </c>
      <c r="C21" s="47">
        <v>7.5</v>
      </c>
      <c r="D21" s="47">
        <v>7.5</v>
      </c>
    </row>
    <row r="22" spans="1:4" s="2" customFormat="1" ht="18.75" customHeight="1">
      <c r="A22" s="45" t="s">
        <v>122</v>
      </c>
      <c r="B22" s="50" t="s">
        <v>36</v>
      </c>
      <c r="C22" s="47">
        <v>5</v>
      </c>
      <c r="D22" s="47">
        <v>5.5</v>
      </c>
    </row>
    <row r="23" spans="1:4" s="2" customFormat="1" ht="18.75" customHeight="1">
      <c r="A23" s="45" t="s">
        <v>122</v>
      </c>
      <c r="B23" s="50" t="s">
        <v>37</v>
      </c>
      <c r="C23" s="47">
        <v>4.5</v>
      </c>
      <c r="D23" s="47">
        <v>4.5</v>
      </c>
    </row>
    <row r="24" spans="1:4" s="2" customFormat="1" ht="18.75" customHeight="1">
      <c r="A24" s="45" t="s">
        <v>138</v>
      </c>
      <c r="B24" s="50" t="s">
        <v>23</v>
      </c>
      <c r="C24" s="47">
        <v>4.5</v>
      </c>
      <c r="D24" s="47">
        <v>4.5</v>
      </c>
    </row>
    <row r="25" spans="1:4" s="2" customFormat="1" ht="18.75" customHeight="1">
      <c r="A25" s="45" t="s">
        <v>122</v>
      </c>
      <c r="B25" s="50" t="s">
        <v>12</v>
      </c>
      <c r="C25" s="47">
        <v>10.8</v>
      </c>
      <c r="D25" s="47">
        <v>11.9</v>
      </c>
    </row>
    <row r="26" spans="1:4" s="2" customFormat="1" ht="18.75" customHeight="1">
      <c r="A26" s="45" t="s">
        <v>122</v>
      </c>
      <c r="B26" s="50" t="s">
        <v>11</v>
      </c>
      <c r="C26" s="47">
        <v>3.8</v>
      </c>
      <c r="D26" s="47">
        <v>3.8</v>
      </c>
    </row>
    <row r="27" spans="1:4" s="2" customFormat="1" ht="18.75" customHeight="1">
      <c r="A27" s="45" t="s">
        <v>126</v>
      </c>
      <c r="B27" s="50" t="s">
        <v>55</v>
      </c>
      <c r="C27" s="47">
        <v>13.5</v>
      </c>
      <c r="D27" s="47">
        <v>13.6</v>
      </c>
    </row>
    <row r="28" spans="1:4" s="2" customFormat="1" ht="18.75" customHeight="1">
      <c r="A28" s="45" t="s">
        <v>123</v>
      </c>
      <c r="B28" s="50" t="s">
        <v>21</v>
      </c>
      <c r="C28" s="47">
        <v>3.58</v>
      </c>
      <c r="D28" s="47">
        <v>3.72</v>
      </c>
    </row>
    <row r="29" spans="1:4" s="2" customFormat="1" ht="18.75" customHeight="1">
      <c r="A29" s="45" t="s">
        <v>123</v>
      </c>
      <c r="B29" s="50" t="s">
        <v>22</v>
      </c>
      <c r="C29" s="47">
        <v>3.72</v>
      </c>
      <c r="D29" s="47">
        <v>3.69</v>
      </c>
    </row>
    <row r="30" spans="1:4" s="2" customFormat="1" ht="18.75" customHeight="1">
      <c r="A30" s="45" t="s">
        <v>123</v>
      </c>
      <c r="B30" s="50" t="s">
        <v>39</v>
      </c>
      <c r="C30" s="47">
        <v>4.7</v>
      </c>
      <c r="D30" s="47">
        <v>4.59</v>
      </c>
    </row>
    <row r="31" spans="1:4" s="2" customFormat="1" ht="18.75" customHeight="1">
      <c r="A31" s="45" t="s">
        <v>123</v>
      </c>
      <c r="B31" s="50" t="s">
        <v>44</v>
      </c>
      <c r="C31" s="47">
        <v>4.6</v>
      </c>
      <c r="D31" s="47">
        <v>4.75</v>
      </c>
    </row>
    <row r="32" spans="1:4" s="2" customFormat="1" ht="18.75" customHeight="1">
      <c r="A32" s="45"/>
      <c r="B32" s="46" t="s">
        <v>134</v>
      </c>
      <c r="C32" s="51">
        <f>SUM(C2:C31)</f>
        <v>178.70000000000002</v>
      </c>
      <c r="D32" s="51">
        <f>SUM(D2:D31)</f>
        <v>191.89000000000004</v>
      </c>
    </row>
    <row r="33" s="3" customFormat="1" ht="18.75">
      <c r="A33" s="52"/>
    </row>
    <row r="34" s="3" customFormat="1" ht="18.75">
      <c r="A34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35"/>
  <sheetViews>
    <sheetView zoomScalePageLayoutView="0" workbookViewId="0" topLeftCell="A12">
      <selection activeCell="E30" sqref="E30"/>
    </sheetView>
  </sheetViews>
  <sheetFormatPr defaultColWidth="9.00390625" defaultRowHeight="14.25"/>
  <cols>
    <col min="1" max="1" width="9.00390625" style="44" customWidth="1"/>
    <col min="2" max="2" width="43.75390625" style="0" customWidth="1"/>
    <col min="3" max="3" width="12.375" style="0" customWidth="1"/>
    <col min="4" max="4" width="12.00390625" style="0" customWidth="1"/>
  </cols>
  <sheetData>
    <row r="1" spans="1:4" ht="20.25">
      <c r="A1" s="48" t="s">
        <v>140</v>
      </c>
      <c r="B1" s="46" t="s">
        <v>141</v>
      </c>
      <c r="C1" s="46" t="s">
        <v>142</v>
      </c>
      <c r="D1" s="46" t="s">
        <v>143</v>
      </c>
    </row>
    <row r="2" spans="1:4" s="2" customFormat="1" ht="18.75" customHeight="1">
      <c r="A2" s="45" t="s">
        <v>119</v>
      </c>
      <c r="B2" s="50" t="s">
        <v>26</v>
      </c>
      <c r="C2" s="47">
        <v>5.46</v>
      </c>
      <c r="D2" s="47">
        <v>5.68</v>
      </c>
    </row>
    <row r="3" spans="1:4" s="2" customFormat="1" ht="18.75" customHeight="1">
      <c r="A3" s="45" t="s">
        <v>120</v>
      </c>
      <c r="B3" s="50" t="s">
        <v>0</v>
      </c>
      <c r="C3" s="47">
        <v>6.96</v>
      </c>
      <c r="D3" s="47">
        <v>6.32</v>
      </c>
    </row>
    <row r="4" spans="1:4" s="2" customFormat="1" ht="18.75" customHeight="1">
      <c r="A4" s="45" t="s">
        <v>120</v>
      </c>
      <c r="B4" s="50" t="s">
        <v>2</v>
      </c>
      <c r="C4" s="47">
        <v>5.66</v>
      </c>
      <c r="D4" s="47">
        <v>4.87</v>
      </c>
    </row>
    <row r="5" spans="1:4" s="2" customFormat="1" ht="18.75" customHeight="1">
      <c r="A5" s="45" t="s">
        <v>120</v>
      </c>
      <c r="B5" s="50" t="s">
        <v>135</v>
      </c>
      <c r="C5" s="47">
        <v>16.7</v>
      </c>
      <c r="D5" s="47">
        <v>16.49</v>
      </c>
    </row>
    <row r="6" spans="1:4" s="2" customFormat="1" ht="18.75" customHeight="1">
      <c r="A6" s="45" t="s">
        <v>136</v>
      </c>
      <c r="B6" s="50" t="s">
        <v>6</v>
      </c>
      <c r="C6" s="47">
        <v>10.88</v>
      </c>
      <c r="D6" s="47">
        <v>10.88</v>
      </c>
    </row>
    <row r="7" spans="1:4" s="2" customFormat="1" ht="18.75" customHeight="1">
      <c r="A7" s="45" t="s">
        <v>125</v>
      </c>
      <c r="B7" s="45" t="s">
        <v>4</v>
      </c>
      <c r="C7" s="47">
        <v>7.55</v>
      </c>
      <c r="D7" s="47">
        <v>7.55</v>
      </c>
    </row>
    <row r="8" spans="1:4" s="2" customFormat="1" ht="18.75" customHeight="1">
      <c r="A8" s="45" t="s">
        <v>121</v>
      </c>
      <c r="B8" s="45" t="s">
        <v>5</v>
      </c>
      <c r="C8" s="47">
        <v>5.05</v>
      </c>
      <c r="D8" s="47">
        <v>5.05</v>
      </c>
    </row>
    <row r="9" spans="1:4" s="2" customFormat="1" ht="18.75" customHeight="1">
      <c r="A9" s="45" t="s">
        <v>126</v>
      </c>
      <c r="B9" s="50" t="s">
        <v>8</v>
      </c>
      <c r="C9" s="47">
        <v>6.29</v>
      </c>
      <c r="D9" s="47">
        <v>6.29</v>
      </c>
    </row>
    <row r="10" spans="1:4" s="2" customFormat="1" ht="18.75" customHeight="1">
      <c r="A10" s="45" t="s">
        <v>119</v>
      </c>
      <c r="B10" s="50" t="s">
        <v>29</v>
      </c>
      <c r="C10" s="47">
        <v>4.9</v>
      </c>
      <c r="D10" s="47">
        <v>4.9</v>
      </c>
    </row>
    <row r="11" spans="1:4" s="2" customFormat="1" ht="18.75" customHeight="1">
      <c r="A11" s="45" t="s">
        <v>119</v>
      </c>
      <c r="B11" s="50" t="s">
        <v>1</v>
      </c>
      <c r="C11" s="47">
        <v>5.2</v>
      </c>
      <c r="D11" s="47">
        <v>5.1</v>
      </c>
    </row>
    <row r="12" spans="1:4" s="2" customFormat="1" ht="18.75" customHeight="1">
      <c r="A12" s="45" t="s">
        <v>119</v>
      </c>
      <c r="B12" s="50" t="s">
        <v>3</v>
      </c>
      <c r="C12" s="47">
        <v>4.4</v>
      </c>
      <c r="D12" s="47">
        <v>4.6</v>
      </c>
    </row>
    <row r="13" spans="1:4" s="2" customFormat="1" ht="18.75" customHeight="1">
      <c r="A13" s="45" t="s">
        <v>119</v>
      </c>
      <c r="B13" s="50" t="s">
        <v>7</v>
      </c>
      <c r="C13" s="47">
        <v>4.05</v>
      </c>
      <c r="D13" s="47">
        <v>4.05</v>
      </c>
    </row>
    <row r="14" spans="1:4" s="2" customFormat="1" ht="18.75" customHeight="1">
      <c r="A14" s="45" t="s">
        <v>119</v>
      </c>
      <c r="B14" s="50" t="s">
        <v>9</v>
      </c>
      <c r="C14" s="47">
        <v>5.3</v>
      </c>
      <c r="D14" s="47">
        <v>5.3</v>
      </c>
    </row>
    <row r="15" spans="1:4" s="2" customFormat="1" ht="18.75" customHeight="1">
      <c r="A15" s="45" t="s">
        <v>119</v>
      </c>
      <c r="B15" s="50" t="s">
        <v>10</v>
      </c>
      <c r="C15" s="47">
        <v>6.5</v>
      </c>
      <c r="D15" s="47">
        <v>5.6</v>
      </c>
    </row>
    <row r="16" spans="1:4" s="2" customFormat="1" ht="18.75" customHeight="1">
      <c r="A16" s="45" t="s">
        <v>119</v>
      </c>
      <c r="B16" s="50" t="s">
        <v>30</v>
      </c>
      <c r="C16" s="47">
        <v>5.6</v>
      </c>
      <c r="D16" s="47">
        <v>6.8</v>
      </c>
    </row>
    <row r="17" spans="1:4" s="2" customFormat="1" ht="18.75" customHeight="1">
      <c r="A17" s="45" t="s">
        <v>119</v>
      </c>
      <c r="B17" s="50" t="s">
        <v>144</v>
      </c>
      <c r="C17" s="47">
        <v>4</v>
      </c>
      <c r="D17" s="47">
        <v>3.4</v>
      </c>
    </row>
    <row r="18" spans="1:4" s="2" customFormat="1" ht="18.75" customHeight="1">
      <c r="A18" s="45" t="s">
        <v>122</v>
      </c>
      <c r="B18" s="50" t="s">
        <v>34</v>
      </c>
      <c r="C18" s="47">
        <v>7.5</v>
      </c>
      <c r="D18" s="47">
        <v>7.5</v>
      </c>
    </row>
    <row r="19" spans="1:4" s="2" customFormat="1" ht="18.75" customHeight="1">
      <c r="A19" s="45" t="s">
        <v>122</v>
      </c>
      <c r="B19" s="50" t="s">
        <v>35</v>
      </c>
      <c r="C19" s="47">
        <v>7.5</v>
      </c>
      <c r="D19" s="47">
        <v>7.5</v>
      </c>
    </row>
    <row r="20" spans="1:4" s="2" customFormat="1" ht="18.75" customHeight="1">
      <c r="A20" s="45" t="s">
        <v>122</v>
      </c>
      <c r="B20" s="50" t="s">
        <v>36</v>
      </c>
      <c r="C20" s="47">
        <v>5.5</v>
      </c>
      <c r="D20" s="47">
        <v>6.5</v>
      </c>
    </row>
    <row r="21" spans="1:4" s="2" customFormat="1" ht="18.75" customHeight="1">
      <c r="A21" s="45" t="s">
        <v>122</v>
      </c>
      <c r="B21" s="50" t="s">
        <v>37</v>
      </c>
      <c r="C21" s="47">
        <v>5</v>
      </c>
      <c r="D21" s="47">
        <v>5</v>
      </c>
    </row>
    <row r="22" spans="1:4" s="2" customFormat="1" ht="18.75" customHeight="1">
      <c r="A22" s="45" t="s">
        <v>145</v>
      </c>
      <c r="B22" s="50" t="s">
        <v>23</v>
      </c>
      <c r="C22" s="47">
        <v>4.5</v>
      </c>
      <c r="D22" s="47">
        <v>4.5</v>
      </c>
    </row>
    <row r="23" spans="1:4" s="2" customFormat="1" ht="18.75" customHeight="1">
      <c r="A23" s="45" t="s">
        <v>122</v>
      </c>
      <c r="B23" s="50" t="s">
        <v>12</v>
      </c>
      <c r="C23" s="47">
        <v>11.9</v>
      </c>
      <c r="D23" s="47">
        <v>13.2</v>
      </c>
    </row>
    <row r="24" spans="1:4" s="2" customFormat="1" ht="18.75" customHeight="1">
      <c r="A24" s="45" t="s">
        <v>122</v>
      </c>
      <c r="B24" s="50" t="s">
        <v>45</v>
      </c>
      <c r="C24" s="47"/>
      <c r="D24" s="47">
        <v>25</v>
      </c>
    </row>
    <row r="25" spans="1:4" s="2" customFormat="1" ht="18.75" customHeight="1">
      <c r="A25" s="45" t="s">
        <v>122</v>
      </c>
      <c r="B25" s="50" t="s">
        <v>27</v>
      </c>
      <c r="C25" s="47">
        <v>9.5</v>
      </c>
      <c r="D25" s="47"/>
    </row>
    <row r="26" spans="1:4" s="2" customFormat="1" ht="18.75" customHeight="1">
      <c r="A26" s="45" t="s">
        <v>122</v>
      </c>
      <c r="B26" s="50" t="s">
        <v>11</v>
      </c>
      <c r="C26" s="47">
        <v>3.8</v>
      </c>
      <c r="D26" s="47">
        <v>3.8</v>
      </c>
    </row>
    <row r="27" spans="1:4" s="2" customFormat="1" ht="18.75" customHeight="1">
      <c r="A27" s="45" t="s">
        <v>126</v>
      </c>
      <c r="B27" s="50" t="s">
        <v>55</v>
      </c>
      <c r="C27" s="47">
        <v>15.2</v>
      </c>
      <c r="D27" s="47"/>
    </row>
    <row r="28" spans="1:4" s="2" customFormat="1" ht="18.75" customHeight="1">
      <c r="A28" s="45" t="s">
        <v>123</v>
      </c>
      <c r="B28" s="50" t="s">
        <v>21</v>
      </c>
      <c r="C28" s="47">
        <v>3.83</v>
      </c>
      <c r="D28" s="53">
        <v>3.62</v>
      </c>
    </row>
    <row r="29" spans="1:4" s="2" customFormat="1" ht="18.75" customHeight="1">
      <c r="A29" s="45" t="s">
        <v>123</v>
      </c>
      <c r="B29" s="50" t="s">
        <v>39</v>
      </c>
      <c r="C29" s="47">
        <v>4.49</v>
      </c>
      <c r="D29" s="53">
        <v>4.51</v>
      </c>
    </row>
    <row r="30" spans="1:4" s="2" customFormat="1" ht="18.75" customHeight="1">
      <c r="A30" s="45" t="s">
        <v>123</v>
      </c>
      <c r="B30" s="50" t="s">
        <v>22</v>
      </c>
      <c r="C30" s="47">
        <v>3.69</v>
      </c>
      <c r="D30" s="47">
        <v>3.87</v>
      </c>
    </row>
    <row r="31" spans="1:4" s="2" customFormat="1" ht="18.75" customHeight="1">
      <c r="A31" s="45" t="s">
        <v>123</v>
      </c>
      <c r="B31" s="50" t="s">
        <v>44</v>
      </c>
      <c r="C31" s="47">
        <v>5.1</v>
      </c>
      <c r="D31" s="47">
        <v>5.15</v>
      </c>
    </row>
    <row r="32" spans="1:4" s="2" customFormat="1" ht="18.75" customHeight="1">
      <c r="A32" s="45"/>
      <c r="B32" s="46" t="s">
        <v>139</v>
      </c>
      <c r="C32" s="51">
        <f>SUM(C2:C31)</f>
        <v>192.01000000000002</v>
      </c>
      <c r="D32" s="51">
        <f>SUM(D2:D31)</f>
        <v>193.03</v>
      </c>
    </row>
    <row r="33" s="2" customFormat="1" ht="16.5" customHeight="1">
      <c r="A33" s="54"/>
    </row>
    <row r="34" s="2" customFormat="1" ht="16.5" customHeight="1">
      <c r="A34" s="54"/>
    </row>
    <row r="35" spans="3:4" ht="14.25">
      <c r="C35" s="1"/>
      <c r="D35" s="5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E28"/>
  <sheetViews>
    <sheetView zoomScalePageLayoutView="0" workbookViewId="0" topLeftCell="A4">
      <selection activeCell="K28" sqref="K28"/>
    </sheetView>
  </sheetViews>
  <sheetFormatPr defaultColWidth="9.00390625" defaultRowHeight="14.25"/>
  <cols>
    <col min="1" max="1" width="9.00390625" style="44" customWidth="1"/>
    <col min="2" max="2" width="35.25390625" style="0" customWidth="1"/>
    <col min="3" max="3" width="17.875" style="0" customWidth="1"/>
    <col min="4" max="4" width="14.50390625" style="0" customWidth="1"/>
  </cols>
  <sheetData>
    <row r="1" spans="1:4" ht="30.75" customHeight="1">
      <c r="A1" s="60" t="s">
        <v>73</v>
      </c>
      <c r="B1" s="60"/>
      <c r="C1" s="60"/>
      <c r="D1" s="60"/>
    </row>
    <row r="2" spans="1:4" ht="24" customHeight="1">
      <c r="A2" s="48" t="s">
        <v>146</v>
      </c>
      <c r="B2" s="48" t="s">
        <v>33</v>
      </c>
      <c r="C2" s="48" t="s">
        <v>46</v>
      </c>
      <c r="D2" s="48" t="s">
        <v>47</v>
      </c>
    </row>
    <row r="3" spans="1:4" s="3" customFormat="1" ht="17.25" customHeight="1">
      <c r="A3" s="45" t="s">
        <v>147</v>
      </c>
      <c r="B3" s="50" t="s">
        <v>15</v>
      </c>
      <c r="C3" s="47">
        <v>7.26</v>
      </c>
      <c r="D3" s="47">
        <v>7.26</v>
      </c>
    </row>
    <row r="4" spans="1:5" s="3" customFormat="1" ht="17.25" customHeight="1">
      <c r="A4" s="45" t="s">
        <v>147</v>
      </c>
      <c r="B4" s="50" t="s">
        <v>0</v>
      </c>
      <c r="C4" s="47">
        <v>5.62</v>
      </c>
      <c r="D4" s="47">
        <v>5.48</v>
      </c>
      <c r="E4" s="4"/>
    </row>
    <row r="5" spans="1:5" s="3" customFormat="1" ht="17.25" customHeight="1">
      <c r="A5" s="45" t="s">
        <v>148</v>
      </c>
      <c r="B5" s="50" t="s">
        <v>2</v>
      </c>
      <c r="C5" s="47">
        <v>10.45</v>
      </c>
      <c r="D5" s="47">
        <v>9.58</v>
      </c>
      <c r="E5" s="4"/>
    </row>
    <row r="6" spans="1:5" s="3" customFormat="1" ht="17.25" customHeight="1">
      <c r="A6" s="45" t="s">
        <v>147</v>
      </c>
      <c r="B6" s="50" t="s">
        <v>156</v>
      </c>
      <c r="C6" s="47">
        <v>24.04</v>
      </c>
      <c r="D6" s="47">
        <v>24.04</v>
      </c>
      <c r="E6" s="4"/>
    </row>
    <row r="7" spans="1:5" s="3" customFormat="1" ht="17.25" customHeight="1">
      <c r="A7" s="45" t="s">
        <v>149</v>
      </c>
      <c r="B7" s="50" t="s">
        <v>6</v>
      </c>
      <c r="C7" s="47">
        <v>9.8</v>
      </c>
      <c r="D7" s="47">
        <v>12.4</v>
      </c>
      <c r="E7" s="4"/>
    </row>
    <row r="8" spans="1:5" s="3" customFormat="1" ht="17.25" customHeight="1">
      <c r="A8" s="45" t="s">
        <v>147</v>
      </c>
      <c r="B8" s="50" t="s">
        <v>18</v>
      </c>
      <c r="C8" s="47">
        <v>6.98</v>
      </c>
      <c r="D8" s="47">
        <v>8.28</v>
      </c>
      <c r="E8" s="4"/>
    </row>
    <row r="9" spans="1:5" s="3" customFormat="1" ht="17.25" customHeight="1">
      <c r="A9" s="45" t="s">
        <v>150</v>
      </c>
      <c r="B9" s="45" t="s">
        <v>38</v>
      </c>
      <c r="C9" s="47">
        <v>8.7</v>
      </c>
      <c r="D9" s="50">
        <v>7.95</v>
      </c>
      <c r="E9" s="4"/>
    </row>
    <row r="10" spans="1:5" s="3" customFormat="1" ht="17.25" customHeight="1">
      <c r="A10" s="45" t="s">
        <v>151</v>
      </c>
      <c r="B10" s="45" t="s">
        <v>5</v>
      </c>
      <c r="C10" s="50">
        <v>5.94</v>
      </c>
      <c r="D10" s="50">
        <v>5.18</v>
      </c>
      <c r="E10" s="4"/>
    </row>
    <row r="11" spans="1:5" s="3" customFormat="1" ht="17.25" customHeight="1">
      <c r="A11" s="45" t="s">
        <v>148</v>
      </c>
      <c r="B11" s="50" t="s">
        <v>16</v>
      </c>
      <c r="C11" s="47">
        <v>4.4</v>
      </c>
      <c r="D11" s="47">
        <v>4.6</v>
      </c>
      <c r="E11" s="4"/>
    </row>
    <row r="12" spans="1:5" s="3" customFormat="1" ht="17.25" customHeight="1">
      <c r="A12" s="45" t="s">
        <v>148</v>
      </c>
      <c r="B12" s="50" t="s">
        <v>1</v>
      </c>
      <c r="C12" s="47">
        <v>7.8</v>
      </c>
      <c r="D12" s="47">
        <v>7.8</v>
      </c>
      <c r="E12" s="4"/>
    </row>
    <row r="13" spans="1:5" s="3" customFormat="1" ht="17.25" customHeight="1">
      <c r="A13" s="45" t="s">
        <v>148</v>
      </c>
      <c r="B13" s="50" t="s">
        <v>3</v>
      </c>
      <c r="C13" s="47">
        <v>8.3</v>
      </c>
      <c r="D13" s="47">
        <v>8.4</v>
      </c>
      <c r="E13" s="4"/>
    </row>
    <row r="14" spans="1:5" s="3" customFormat="1" ht="17.25" customHeight="1">
      <c r="A14" s="45" t="s">
        <v>148</v>
      </c>
      <c r="B14" s="50" t="s">
        <v>9</v>
      </c>
      <c r="C14" s="47">
        <v>8.9</v>
      </c>
      <c r="D14" s="47">
        <v>8</v>
      </c>
      <c r="E14" s="4"/>
    </row>
    <row r="15" spans="1:4" s="3" customFormat="1" ht="17.25" customHeight="1">
      <c r="A15" s="45" t="s">
        <v>148</v>
      </c>
      <c r="B15" s="50" t="s">
        <v>7</v>
      </c>
      <c r="C15" s="47">
        <v>9.4</v>
      </c>
      <c r="D15" s="47">
        <v>10.1</v>
      </c>
    </row>
    <row r="16" spans="1:4" s="3" customFormat="1" ht="17.25" customHeight="1">
      <c r="A16" s="45" t="s">
        <v>148</v>
      </c>
      <c r="B16" s="50" t="s">
        <v>17</v>
      </c>
      <c r="C16" s="47">
        <v>5.5</v>
      </c>
      <c r="D16" s="47">
        <v>6.9</v>
      </c>
    </row>
    <row r="17" spans="1:4" s="3" customFormat="1" ht="17.25" customHeight="1">
      <c r="A17" s="45" t="s">
        <v>148</v>
      </c>
      <c r="B17" s="50" t="s">
        <v>19</v>
      </c>
      <c r="C17" s="47">
        <v>5.4</v>
      </c>
      <c r="D17" s="47">
        <v>6.9</v>
      </c>
    </row>
    <row r="18" spans="1:4" s="3" customFormat="1" ht="17.25" customHeight="1">
      <c r="A18" s="45" t="s">
        <v>152</v>
      </c>
      <c r="B18" s="50" t="s">
        <v>20</v>
      </c>
      <c r="C18" s="47">
        <v>5.74</v>
      </c>
      <c r="D18" s="47">
        <v>6.76</v>
      </c>
    </row>
    <row r="19" spans="1:4" s="3" customFormat="1" ht="17.25" customHeight="1">
      <c r="A19" s="45" t="s">
        <v>148</v>
      </c>
      <c r="B19" s="50" t="s">
        <v>57</v>
      </c>
      <c r="C19" s="47">
        <v>10.5</v>
      </c>
      <c r="D19" s="47"/>
    </row>
    <row r="20" spans="1:4" s="3" customFormat="1" ht="17.25" customHeight="1">
      <c r="A20" s="45" t="s">
        <v>153</v>
      </c>
      <c r="B20" s="50" t="s">
        <v>157</v>
      </c>
      <c r="C20" s="47">
        <v>49.9</v>
      </c>
      <c r="D20" s="47">
        <v>52.1</v>
      </c>
    </row>
    <row r="21" spans="1:4" s="3" customFormat="1" ht="17.25" customHeight="1">
      <c r="A21" s="45" t="s">
        <v>153</v>
      </c>
      <c r="B21" s="50" t="s">
        <v>40</v>
      </c>
      <c r="C21" s="47">
        <v>26.7</v>
      </c>
      <c r="D21" s="47">
        <v>26.7</v>
      </c>
    </row>
    <row r="22" spans="1:4" s="3" customFormat="1" ht="17.25" customHeight="1">
      <c r="A22" s="45" t="s">
        <v>153</v>
      </c>
      <c r="B22" s="50" t="s">
        <v>158</v>
      </c>
      <c r="C22" s="47">
        <v>24.2</v>
      </c>
      <c r="D22" s="47">
        <v>24.3</v>
      </c>
    </row>
    <row r="23" spans="1:4" s="3" customFormat="1" ht="17.25" customHeight="1">
      <c r="A23" s="45" t="s">
        <v>148</v>
      </c>
      <c r="B23" s="50" t="s">
        <v>49</v>
      </c>
      <c r="C23" s="47">
        <v>10</v>
      </c>
      <c r="D23" s="47">
        <v>10</v>
      </c>
    </row>
    <row r="24" spans="1:4" s="3" customFormat="1" ht="17.25" customHeight="1">
      <c r="A24" s="45" t="s">
        <v>148</v>
      </c>
      <c r="B24" s="50" t="s">
        <v>50</v>
      </c>
      <c r="C24" s="47">
        <v>5.2</v>
      </c>
      <c r="D24" s="47">
        <v>5.2</v>
      </c>
    </row>
    <row r="25" spans="1:4" s="3" customFormat="1" ht="17.25" customHeight="1">
      <c r="A25" s="45" t="s">
        <v>154</v>
      </c>
      <c r="B25" s="50" t="s">
        <v>44</v>
      </c>
      <c r="C25" s="47">
        <v>6.85</v>
      </c>
      <c r="D25" s="47">
        <v>6.95</v>
      </c>
    </row>
    <row r="26" spans="1:4" s="3" customFormat="1" ht="17.25" customHeight="1">
      <c r="A26" s="45"/>
      <c r="B26" s="46" t="s">
        <v>155</v>
      </c>
      <c r="C26" s="51">
        <f>SUM(C3:C25)</f>
        <v>267.58000000000004</v>
      </c>
      <c r="D26" s="51">
        <f>SUM(D3:D25)</f>
        <v>264.87999999999994</v>
      </c>
    </row>
    <row r="27" s="3" customFormat="1" ht="18.75" customHeight="1">
      <c r="A27" s="52"/>
    </row>
    <row r="28" s="3" customFormat="1" ht="18.75" customHeight="1">
      <c r="A28" s="5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32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52.125" style="0" customWidth="1"/>
    <col min="2" max="2" width="12.00390625" style="0" customWidth="1"/>
    <col min="3" max="3" width="10.875" style="0" customWidth="1"/>
  </cols>
  <sheetData>
    <row r="1" spans="1:3" ht="20.25">
      <c r="A1" s="61" t="s">
        <v>104</v>
      </c>
      <c r="B1" s="61"/>
      <c r="C1" s="61"/>
    </row>
    <row r="2" spans="1:3" ht="19.5" customHeight="1" thickBot="1">
      <c r="A2" s="14" t="s">
        <v>74</v>
      </c>
      <c r="B2" s="15" t="s">
        <v>75</v>
      </c>
      <c r="C2" s="15" t="s">
        <v>76</v>
      </c>
    </row>
    <row r="3" spans="1:3" ht="19.5" customHeight="1">
      <c r="A3" s="16" t="s">
        <v>77</v>
      </c>
      <c r="B3" s="17">
        <v>5.62</v>
      </c>
      <c r="C3" s="17">
        <v>5.15</v>
      </c>
    </row>
    <row r="4" spans="1:3" ht="19.5" customHeight="1">
      <c r="A4" s="18" t="s">
        <v>78</v>
      </c>
      <c r="B4" s="19">
        <v>8.06</v>
      </c>
      <c r="C4" s="19">
        <v>5.68</v>
      </c>
    </row>
    <row r="5" spans="1:3" ht="19.5" customHeight="1">
      <c r="A5" s="18" t="s">
        <v>79</v>
      </c>
      <c r="B5" s="19">
        <v>32.26</v>
      </c>
      <c r="C5" s="19"/>
    </row>
    <row r="6" spans="1:3" ht="19.5" customHeight="1">
      <c r="A6" s="20" t="s">
        <v>80</v>
      </c>
      <c r="B6" s="19">
        <v>10.88</v>
      </c>
      <c r="C6" s="19">
        <v>12.4</v>
      </c>
    </row>
    <row r="7" spans="1:3" ht="19.5" customHeight="1">
      <c r="A7" s="18" t="s">
        <v>81</v>
      </c>
      <c r="B7" s="19">
        <v>8.78</v>
      </c>
      <c r="C7" s="19"/>
    </row>
    <row r="8" spans="1:3" ht="19.5" customHeight="1">
      <c r="A8" s="20" t="s">
        <v>82</v>
      </c>
      <c r="B8" s="19">
        <v>12.4</v>
      </c>
      <c r="C8" s="19"/>
    </row>
    <row r="9" spans="1:3" ht="19.5" customHeight="1">
      <c r="A9" s="18" t="s">
        <v>83</v>
      </c>
      <c r="B9" s="19">
        <v>3.3</v>
      </c>
      <c r="C9" s="19">
        <v>6.7</v>
      </c>
    </row>
    <row r="10" spans="1:3" ht="19.5" customHeight="1" thickBot="1">
      <c r="A10" s="21" t="s">
        <v>84</v>
      </c>
      <c r="B10" s="22">
        <v>4.06</v>
      </c>
      <c r="C10" s="22">
        <v>5.18</v>
      </c>
    </row>
    <row r="11" spans="1:3" ht="19.5" customHeight="1">
      <c r="A11" s="23" t="s">
        <v>85</v>
      </c>
      <c r="B11" s="24">
        <v>12.5</v>
      </c>
      <c r="C11" s="25"/>
    </row>
    <row r="12" spans="1:3" ht="19.5" customHeight="1">
      <c r="A12" s="18" t="s">
        <v>86</v>
      </c>
      <c r="B12" s="26">
        <v>4.42</v>
      </c>
      <c r="C12" s="26"/>
    </row>
    <row r="13" spans="1:3" ht="19.5" customHeight="1" thickBot="1">
      <c r="A13" s="21" t="s">
        <v>87</v>
      </c>
      <c r="B13" s="27">
        <v>8.33</v>
      </c>
      <c r="C13" s="27"/>
    </row>
    <row r="14" spans="1:3" ht="19.5" customHeight="1">
      <c r="A14" s="28" t="s">
        <v>88</v>
      </c>
      <c r="B14" s="25">
        <v>6.9</v>
      </c>
      <c r="C14" s="25">
        <v>6.5</v>
      </c>
    </row>
    <row r="15" spans="1:3" ht="19.5" customHeight="1">
      <c r="A15" s="29" t="s">
        <v>89</v>
      </c>
      <c r="B15" s="19">
        <v>7</v>
      </c>
      <c r="C15" s="19">
        <v>5.1</v>
      </c>
    </row>
    <row r="16" spans="1:3" ht="19.5" customHeight="1">
      <c r="A16" s="29" t="s">
        <v>90</v>
      </c>
      <c r="B16" s="19">
        <v>10.6</v>
      </c>
      <c r="C16" s="19"/>
    </row>
    <row r="17" spans="1:3" ht="19.5" customHeight="1">
      <c r="A17" s="29" t="s">
        <v>91</v>
      </c>
      <c r="B17" s="26">
        <v>9.2</v>
      </c>
      <c r="C17" s="26">
        <v>8.8</v>
      </c>
    </row>
    <row r="18" spans="1:3" ht="19.5" customHeight="1">
      <c r="A18" s="20" t="s">
        <v>92</v>
      </c>
      <c r="B18" s="26">
        <v>9.6</v>
      </c>
      <c r="C18" s="26">
        <v>9.3</v>
      </c>
    </row>
    <row r="19" spans="1:3" ht="19.5" customHeight="1">
      <c r="A19" s="20" t="s">
        <v>93</v>
      </c>
      <c r="B19" s="26">
        <v>6</v>
      </c>
      <c r="C19" s="26">
        <v>6</v>
      </c>
    </row>
    <row r="20" spans="1:3" ht="19.5" customHeight="1">
      <c r="A20" s="20" t="s">
        <v>94</v>
      </c>
      <c r="B20" s="19">
        <v>8.3</v>
      </c>
      <c r="C20" s="19">
        <v>7.5</v>
      </c>
    </row>
    <row r="21" spans="1:3" ht="19.5" customHeight="1">
      <c r="A21" s="20" t="s">
        <v>95</v>
      </c>
      <c r="B21" s="19">
        <v>9</v>
      </c>
      <c r="C21" s="26">
        <v>9.6</v>
      </c>
    </row>
    <row r="22" spans="1:3" ht="19.5" customHeight="1">
      <c r="A22" s="20" t="s">
        <v>96</v>
      </c>
      <c r="B22" s="13"/>
      <c r="C22" s="19">
        <v>8.5</v>
      </c>
    </row>
    <row r="23" spans="1:3" ht="19.5" customHeight="1">
      <c r="A23" s="20" t="s">
        <v>97</v>
      </c>
      <c r="B23" s="13"/>
      <c r="C23" s="19">
        <v>14</v>
      </c>
    </row>
    <row r="24" spans="1:3" ht="19.5" customHeight="1">
      <c r="A24" s="30" t="s">
        <v>98</v>
      </c>
      <c r="B24" s="31"/>
      <c r="C24" s="32">
        <v>68</v>
      </c>
    </row>
    <row r="25" spans="1:3" ht="19.5" customHeight="1">
      <c r="A25" s="33" t="s">
        <v>99</v>
      </c>
      <c r="B25" s="34">
        <v>27</v>
      </c>
      <c r="C25" s="35">
        <v>42.6</v>
      </c>
    </row>
    <row r="26" spans="1:3" ht="19.5" customHeight="1">
      <c r="A26" s="20" t="s">
        <v>100</v>
      </c>
      <c r="B26" s="36"/>
      <c r="C26" s="37">
        <v>20</v>
      </c>
    </row>
    <row r="27" spans="1:3" ht="19.5" customHeight="1">
      <c r="A27" s="29" t="s">
        <v>101</v>
      </c>
      <c r="B27" s="19">
        <v>4.4</v>
      </c>
      <c r="C27" s="26">
        <v>4</v>
      </c>
    </row>
    <row r="28" spans="1:3" ht="19.5" customHeight="1">
      <c r="A28" s="29" t="s">
        <v>102</v>
      </c>
      <c r="B28" s="26">
        <v>7.08</v>
      </c>
      <c r="C28" s="26"/>
    </row>
    <row r="29" spans="1:3" ht="19.5" customHeight="1">
      <c r="A29" s="29" t="s">
        <v>103</v>
      </c>
      <c r="B29" s="26">
        <v>6.5</v>
      </c>
      <c r="C29" s="26">
        <v>6.5</v>
      </c>
    </row>
    <row r="30" spans="1:3" ht="19.5" customHeight="1">
      <c r="A30" s="29" t="s">
        <v>105</v>
      </c>
      <c r="B30" s="26">
        <f>SUM(B3:B29)</f>
        <v>222.19000000000003</v>
      </c>
      <c r="C30" s="26">
        <f>SUM(C3:C29)</f>
        <v>251.51</v>
      </c>
    </row>
    <row r="31" spans="2:3" ht="14.25">
      <c r="B31" s="6" t="s">
        <v>51</v>
      </c>
      <c r="C31" s="6" t="s">
        <v>52</v>
      </c>
    </row>
    <row r="32" spans="2:3" ht="14.25">
      <c r="B32" s="6" t="s">
        <v>53</v>
      </c>
      <c r="C32" s="6" t="s">
        <v>54</v>
      </c>
    </row>
  </sheetData>
  <sheetProtection/>
  <mergeCells count="1">
    <mergeCell ref="A1:C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zyf</dc:creator>
  <cp:keywords/>
  <dc:description/>
  <cp:lastModifiedBy>微软用户</cp:lastModifiedBy>
  <cp:lastPrinted>2012-09-26T00:08:47Z</cp:lastPrinted>
  <dcterms:created xsi:type="dcterms:W3CDTF">2007-04-13T06:29:42Z</dcterms:created>
  <dcterms:modified xsi:type="dcterms:W3CDTF">2012-09-29T05:58:42Z</dcterms:modified>
  <cp:category/>
  <cp:version/>
  <cp:contentType/>
  <cp:contentStatus/>
</cp:coreProperties>
</file>